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<sst xmlns="http://schemas.openxmlformats.org/spreadsheetml/2006/main" count="135" uniqueCount="135">
  <si>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</si>
  <si>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</si>
  <si>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</si>
  <si>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</si>
  <si>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</si>
  <si>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</si>
  <si>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</si>
  <si>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</si>
  <si>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</si>
  <si>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</si>
  <si>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</si>
  <si>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</si>
  <si>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</si>
  <si>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</si>
  <si>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</si>
  <si>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</si>
  <si>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</si>
  <si>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</si>
  <si>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</si>
  <si>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</si>
  <si>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</si>
  <si>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</si>
  <si>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</si>
  <si>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</si>
  <si>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</si>
  <si>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</si>
  <si>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</si>
  <si>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</si>
  <si>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</si>
  <si>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</si>
  <si>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</si>
  <si>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</si>
  <si>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</si>
  <si>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</si>
  <si>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</si>
  <si>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</si>
  <si>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</si>
  <si>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</si>
  <si>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</si>
  <si>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</si>
  <si>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</si>
  <si>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</si>
  <si>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</si>
  <si>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</si>
  <si>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</si>
  <si>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</si>
  <si>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</si>
  <si>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</si>
  <si>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</si>
  <si>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</si>
  <si>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</si>
  <si>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</si>
  <si>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</si>
  <si>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</si>
  <si>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</si>
  <si>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</si>
  <si>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</si>
  <si>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</si>
  <si>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</si>
  <si>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</si>
  <si>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</si>
  <si>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</si>
  <si>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</si>
  <si>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</si>
  <si>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</si>
  <si>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</si>
  <si>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</si>
  <si>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</si>
  <si>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</si>
  <si>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</si>
  <si>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</si>
  <si>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</si>
  <si>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</si>
  <si>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</si>
  <si>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</si>
  <si>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</si>
  <si>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</si>
  <si>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</si>
  <si>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</si>
  <si>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</si>
  <si>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</si>
  <si>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</si>
  <si>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</si>
  <si>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</si>
  <si>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</si>
  <si>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</si>
  <si>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</si>
  <si>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</si>
  <si>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</si>
  <si>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</si>
  <si>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</si>
  <si>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</si>
  <si>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</si>
  <si>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</si>
  <si>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</si>
  <si>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</si>
  <si>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</si>
  <si>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</si>
  <si>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</si>
  <si>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</si>
  <si>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</si>
  <si>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</si>
  <si>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</si>
  <si>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</si>
  <si>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</si>
  <si>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</si>
  <si>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</si>
  <si>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</si>
  <si>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</si>
  <si>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</si>
  <si>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</si>
  <si>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</si>
  <si>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</si>
  <si>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</si>
  <si>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</si>
  <si>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</si>
  <si>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</si>
  <si>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</si>
  <si>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</si>
  <si>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</si>
  <si>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</si>
  <si>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</si>
  <si>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</si>
  <si>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</si>
  <si>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</si>
  <si>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</si>
  <si>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</si>
  <si>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</si>
  <si>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</si>
  <si>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</si>
  <si>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</si>
  <si>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</si>
  <si>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</si>
  <si>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</si>
  <si>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21/05/17 - VENCIMENTO 26/05/17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</si>
</sst>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149113</v>
      </c>
      <c r="C7" s="9">
        <f t="shared" si="0"/>
        <v>197672</v>
      </c>
      <c r="D7" s="9">
        <f t="shared" si="0"/>
        <v>217727</v>
      </c>
      <c r="E7" s="9">
        <f t="shared" si="0"/>
        <v>120399</v>
      </c>
      <c r="F7" s="9">
        <f t="shared" si="0"/>
        <v>205615</v>
      </c>
      <c r="G7" s="9">
        <f t="shared" si="0"/>
        <v>359900</v>
      </c>
      <c r="H7" s="9">
        <f t="shared" si="0"/>
        <v>124207</v>
      </c>
      <c r="I7" s="9">
        <f t="shared" si="0"/>
        <v>22390</v>
      </c>
      <c r="J7" s="9">
        <f t="shared" si="0"/>
        <v>102616</v>
      </c>
      <c r="K7" s="9">
        <f t="shared" si="0"/>
        <v>1499639</v>
      </c>
      <c r="L7" s="52"/>
    </row>
    <row r="8" spans="1:11" ht="17.25" customHeight="1">
      <c r="A8" s="10" t="s">
        <v>97</v>
      </c>
      <c r="B8" s="11">
        <f>B9+B12+B16</f>
        <v>68756</v>
      </c>
      <c r="C8" s="11">
        <f aca="true" t="shared" si="1" ref="C8:J8">C9+C12+C16</f>
        <v>96546</v>
      </c>
      <c r="D8" s="11">
        <f t="shared" si="1"/>
        <v>99621</v>
      </c>
      <c r="E8" s="11">
        <f t="shared" si="1"/>
        <v>58699</v>
      </c>
      <c r="F8" s="11">
        <f t="shared" si="1"/>
        <v>92898</v>
      </c>
      <c r="G8" s="11">
        <f t="shared" si="1"/>
        <v>167004</v>
      </c>
      <c r="H8" s="11">
        <f t="shared" si="1"/>
        <v>65512</v>
      </c>
      <c r="I8" s="11">
        <f t="shared" si="1"/>
        <v>9559</v>
      </c>
      <c r="J8" s="11">
        <f t="shared" si="1"/>
        <v>46652</v>
      </c>
      <c r="K8" s="11">
        <f>SUM(B8:J8)</f>
        <v>705247</v>
      </c>
    </row>
    <row r="9" spans="1:11" ht="17.25" customHeight="1">
      <c r="A9" s="15" t="s">
        <v>16</v>
      </c>
      <c r="B9" s="13">
        <f>+B10+B11</f>
        <v>11906</v>
      </c>
      <c r="C9" s="13">
        <f aca="true" t="shared" si="2" ref="C9:J9">+C10+C11</f>
        <v>19147</v>
      </c>
      <c r="D9" s="13">
        <f t="shared" si="2"/>
        <v>18773</v>
      </c>
      <c r="E9" s="13">
        <f t="shared" si="2"/>
        <v>10610</v>
      </c>
      <c r="F9" s="13">
        <f t="shared" si="2"/>
        <v>13189</v>
      </c>
      <c r="G9" s="13">
        <f t="shared" si="2"/>
        <v>18592</v>
      </c>
      <c r="H9" s="13">
        <f t="shared" si="2"/>
        <v>12655</v>
      </c>
      <c r="I9" s="13">
        <f t="shared" si="2"/>
        <v>2113</v>
      </c>
      <c r="J9" s="13">
        <f t="shared" si="2"/>
        <v>8190</v>
      </c>
      <c r="K9" s="11">
        <f>SUM(B9:J9)</f>
        <v>115175</v>
      </c>
    </row>
    <row r="10" spans="1:11" ht="17.25" customHeight="1">
      <c r="A10" s="29" t="s">
        <v>17</v>
      </c>
      <c r="B10" s="13">
        <v>11906</v>
      </c>
      <c r="C10" s="13">
        <v>19147</v>
      </c>
      <c r="D10" s="13">
        <v>18773</v>
      </c>
      <c r="E10" s="13">
        <v>10610</v>
      </c>
      <c r="F10" s="13">
        <v>13189</v>
      </c>
      <c r="G10" s="13">
        <v>18592</v>
      </c>
      <c r="H10" s="13">
        <v>12655</v>
      </c>
      <c r="I10" s="13">
        <v>2113</v>
      </c>
      <c r="J10" s="13">
        <v>8190</v>
      </c>
      <c r="K10" s="11">
        <f>SUM(B10:J10)</f>
        <v>115175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50453</v>
      </c>
      <c r="C12" s="17">
        <f t="shared" si="3"/>
        <v>68888</v>
      </c>
      <c r="D12" s="17">
        <f t="shared" si="3"/>
        <v>72403</v>
      </c>
      <c r="E12" s="17">
        <f t="shared" si="3"/>
        <v>43083</v>
      </c>
      <c r="F12" s="17">
        <f t="shared" si="3"/>
        <v>69516</v>
      </c>
      <c r="G12" s="17">
        <f t="shared" si="3"/>
        <v>129651</v>
      </c>
      <c r="H12" s="17">
        <f t="shared" si="3"/>
        <v>47553</v>
      </c>
      <c r="I12" s="17">
        <f t="shared" si="3"/>
        <v>6496</v>
      </c>
      <c r="J12" s="17">
        <f t="shared" si="3"/>
        <v>34561</v>
      </c>
      <c r="K12" s="11">
        <f aca="true" t="shared" si="4" ref="K12:K27">SUM(B12:J12)</f>
        <v>522604</v>
      </c>
    </row>
    <row r="13" spans="1:13" ht="17.25" customHeight="1">
      <c r="A13" s="14" t="s">
        <v>19</v>
      </c>
      <c r="B13" s="13">
        <v>23092</v>
      </c>
      <c r="C13" s="13">
        <v>34039</v>
      </c>
      <c r="D13" s="13">
        <v>36436</v>
      </c>
      <c r="E13" s="13">
        <v>21549</v>
      </c>
      <c r="F13" s="13">
        <v>32000</v>
      </c>
      <c r="G13" s="13">
        <v>54651</v>
      </c>
      <c r="H13" s="13">
        <v>19578</v>
      </c>
      <c r="I13" s="13">
        <v>3503</v>
      </c>
      <c r="J13" s="13">
        <v>17513</v>
      </c>
      <c r="K13" s="11">
        <f t="shared" si="4"/>
        <v>242361</v>
      </c>
      <c r="L13" s="52"/>
      <c r="M13" s="53"/>
    </row>
    <row r="14" spans="1:12" ht="17.25" customHeight="1">
      <c r="A14" s="14" t="s">
        <v>20</v>
      </c>
      <c r="B14" s="13">
        <v>26161</v>
      </c>
      <c r="C14" s="13">
        <v>32994</v>
      </c>
      <c r="D14" s="13">
        <v>34731</v>
      </c>
      <c r="E14" s="13">
        <v>20429</v>
      </c>
      <c r="F14" s="13">
        <v>36195</v>
      </c>
      <c r="G14" s="13">
        <v>72730</v>
      </c>
      <c r="H14" s="13">
        <v>26168</v>
      </c>
      <c r="I14" s="13">
        <v>2795</v>
      </c>
      <c r="J14" s="13">
        <v>16527</v>
      </c>
      <c r="K14" s="11">
        <f t="shared" si="4"/>
        <v>268730</v>
      </c>
      <c r="L14" s="52"/>
    </row>
    <row r="15" spans="1:11" ht="17.25" customHeight="1">
      <c r="A15" s="14" t="s">
        <v>21</v>
      </c>
      <c r="B15" s="13">
        <v>1200</v>
      </c>
      <c r="C15" s="13">
        <v>1855</v>
      </c>
      <c r="D15" s="13">
        <v>1236</v>
      </c>
      <c r="E15" s="13">
        <v>1105</v>
      </c>
      <c r="F15" s="13">
        <v>1321</v>
      </c>
      <c r="G15" s="13">
        <v>2270</v>
      </c>
      <c r="H15" s="13">
        <v>1807</v>
      </c>
      <c r="I15" s="13">
        <v>198</v>
      </c>
      <c r="J15" s="13">
        <v>521</v>
      </c>
      <c r="K15" s="11">
        <f t="shared" si="4"/>
        <v>11513</v>
      </c>
    </row>
    <row r="16" spans="1:11" ht="17.25" customHeight="1">
      <c r="A16" s="15" t="s">
        <v>93</v>
      </c>
      <c r="B16" s="13">
        <f>B17+B18+B19</f>
        <v>6397</v>
      </c>
      <c r="C16" s="13">
        <f aca="true" t="shared" si="5" ref="C16:J16">C17+C18+C19</f>
        <v>8511</v>
      </c>
      <c r="D16" s="13">
        <f t="shared" si="5"/>
        <v>8445</v>
      </c>
      <c r="E16" s="13">
        <f t="shared" si="5"/>
        <v>5006</v>
      </c>
      <c r="F16" s="13">
        <f t="shared" si="5"/>
        <v>10193</v>
      </c>
      <c r="G16" s="13">
        <f t="shared" si="5"/>
        <v>18761</v>
      </c>
      <c r="H16" s="13">
        <f t="shared" si="5"/>
        <v>5304</v>
      </c>
      <c r="I16" s="13">
        <f t="shared" si="5"/>
        <v>950</v>
      </c>
      <c r="J16" s="13">
        <f t="shared" si="5"/>
        <v>3901</v>
      </c>
      <c r="K16" s="11">
        <f t="shared" si="4"/>
        <v>67468</v>
      </c>
    </row>
    <row r="17" spans="1:11" ht="17.25" customHeight="1">
      <c r="A17" s="14" t="s">
        <v>94</v>
      </c>
      <c r="B17" s="13">
        <v>5051</v>
      </c>
      <c r="C17" s="13">
        <v>6698</v>
      </c>
      <c r="D17" s="13">
        <v>6640</v>
      </c>
      <c r="E17" s="13">
        <v>3965</v>
      </c>
      <c r="F17" s="13">
        <v>7853</v>
      </c>
      <c r="G17" s="13">
        <v>13557</v>
      </c>
      <c r="H17" s="13">
        <v>3934</v>
      </c>
      <c r="I17" s="13">
        <v>776</v>
      </c>
      <c r="J17" s="13">
        <v>3100</v>
      </c>
      <c r="K17" s="11">
        <f t="shared" si="4"/>
        <v>51574</v>
      </c>
    </row>
    <row r="18" spans="1:11" ht="17.25" customHeight="1">
      <c r="A18" s="14" t="s">
        <v>95</v>
      </c>
      <c r="B18" s="13">
        <v>1333</v>
      </c>
      <c r="C18" s="13">
        <v>1800</v>
      </c>
      <c r="D18" s="13">
        <v>1794</v>
      </c>
      <c r="E18" s="13">
        <v>1035</v>
      </c>
      <c r="F18" s="13">
        <v>2331</v>
      </c>
      <c r="G18" s="13">
        <v>5186</v>
      </c>
      <c r="H18" s="13">
        <v>1369</v>
      </c>
      <c r="I18" s="13">
        <v>172</v>
      </c>
      <c r="J18" s="13">
        <v>798</v>
      </c>
      <c r="K18" s="11">
        <f t="shared" si="4"/>
        <v>15818</v>
      </c>
    </row>
    <row r="19" spans="1:11" ht="17.25" customHeight="1">
      <c r="A19" s="14" t="s">
        <v>96</v>
      </c>
      <c r="B19" s="13">
        <v>13</v>
      </c>
      <c r="C19" s="13">
        <v>13</v>
      </c>
      <c r="D19" s="13">
        <v>11</v>
      </c>
      <c r="E19" s="13">
        <v>6</v>
      </c>
      <c r="F19" s="13">
        <v>9</v>
      </c>
      <c r="G19" s="13">
        <v>18</v>
      </c>
      <c r="H19" s="13">
        <v>1</v>
      </c>
      <c r="I19" s="13">
        <v>2</v>
      </c>
      <c r="J19" s="13">
        <v>3</v>
      </c>
      <c r="K19" s="11">
        <f t="shared" si="4"/>
        <v>76</v>
      </c>
    </row>
    <row r="20" spans="1:11" ht="17.25" customHeight="1">
      <c r="A20" s="16" t="s">
        <v>22</v>
      </c>
      <c r="B20" s="11">
        <f>+B21+B22+B23</f>
        <v>40353</v>
      </c>
      <c r="C20" s="11">
        <f aca="true" t="shared" si="6" ref="C20:J20">+C21+C22+C23</f>
        <v>45936</v>
      </c>
      <c r="D20" s="11">
        <f t="shared" si="6"/>
        <v>57021</v>
      </c>
      <c r="E20" s="11">
        <f t="shared" si="6"/>
        <v>28380</v>
      </c>
      <c r="F20" s="11">
        <f t="shared" si="6"/>
        <v>62638</v>
      </c>
      <c r="G20" s="11">
        <f t="shared" si="6"/>
        <v>121259</v>
      </c>
      <c r="H20" s="11">
        <f t="shared" si="6"/>
        <v>31201</v>
      </c>
      <c r="I20" s="11">
        <f t="shared" si="6"/>
        <v>5935</v>
      </c>
      <c r="J20" s="11">
        <f t="shared" si="6"/>
        <v>24613</v>
      </c>
      <c r="K20" s="11">
        <f t="shared" si="4"/>
        <v>417336</v>
      </c>
    </row>
    <row r="21" spans="1:12" ht="17.25" customHeight="1">
      <c r="A21" s="12" t="s">
        <v>23</v>
      </c>
      <c r="B21" s="13">
        <v>21066</v>
      </c>
      <c r="C21" s="13">
        <v>26450</v>
      </c>
      <c r="D21" s="13">
        <v>33563</v>
      </c>
      <c r="E21" s="13">
        <v>16519</v>
      </c>
      <c r="F21" s="13">
        <v>33234</v>
      </c>
      <c r="G21" s="13">
        <v>56747</v>
      </c>
      <c r="H21" s="13">
        <v>16347</v>
      </c>
      <c r="I21" s="13">
        <v>3724</v>
      </c>
      <c r="J21" s="13">
        <v>14166</v>
      </c>
      <c r="K21" s="11">
        <f t="shared" si="4"/>
        <v>221816</v>
      </c>
      <c r="L21" s="52"/>
    </row>
    <row r="22" spans="1:12" ht="17.25" customHeight="1">
      <c r="A22" s="12" t="s">
        <v>24</v>
      </c>
      <c r="B22" s="13">
        <v>18714</v>
      </c>
      <c r="C22" s="13">
        <v>18842</v>
      </c>
      <c r="D22" s="13">
        <v>22879</v>
      </c>
      <c r="E22" s="13">
        <v>11501</v>
      </c>
      <c r="F22" s="13">
        <v>28780</v>
      </c>
      <c r="G22" s="13">
        <v>63293</v>
      </c>
      <c r="H22" s="13">
        <v>14283</v>
      </c>
      <c r="I22" s="13">
        <v>2141</v>
      </c>
      <c r="J22" s="13">
        <v>10230</v>
      </c>
      <c r="K22" s="11">
        <f t="shared" si="4"/>
        <v>190663</v>
      </c>
      <c r="L22" s="52"/>
    </row>
    <row r="23" spans="1:11" ht="17.25" customHeight="1">
      <c r="A23" s="12" t="s">
        <v>25</v>
      </c>
      <c r="B23" s="13">
        <v>573</v>
      </c>
      <c r="C23" s="13">
        <v>644</v>
      </c>
      <c r="D23" s="13">
        <v>579</v>
      </c>
      <c r="E23" s="13">
        <v>360</v>
      </c>
      <c r="F23" s="13">
        <v>624</v>
      </c>
      <c r="G23" s="13">
        <v>1219</v>
      </c>
      <c r="H23" s="13">
        <v>571</v>
      </c>
      <c r="I23" s="13">
        <v>70</v>
      </c>
      <c r="J23" s="13">
        <v>217</v>
      </c>
      <c r="K23" s="11">
        <f t="shared" si="4"/>
        <v>4857</v>
      </c>
    </row>
    <row r="24" spans="1:11" ht="17.25" customHeight="1">
      <c r="A24" s="16" t="s">
        <v>26</v>
      </c>
      <c r="B24" s="13">
        <f>+B25+B26</f>
        <v>40004</v>
      </c>
      <c r="C24" s="13">
        <f aca="true" t="shared" si="7" ref="C24:J24">+C25+C26</f>
        <v>55190</v>
      </c>
      <c r="D24" s="13">
        <f t="shared" si="7"/>
        <v>61085</v>
      </c>
      <c r="E24" s="13">
        <f t="shared" si="7"/>
        <v>33320</v>
      </c>
      <c r="F24" s="13">
        <f t="shared" si="7"/>
        <v>50079</v>
      </c>
      <c r="G24" s="13">
        <f t="shared" si="7"/>
        <v>71637</v>
      </c>
      <c r="H24" s="13">
        <f t="shared" si="7"/>
        <v>26360</v>
      </c>
      <c r="I24" s="13">
        <f t="shared" si="7"/>
        <v>6896</v>
      </c>
      <c r="J24" s="13">
        <f t="shared" si="7"/>
        <v>31351</v>
      </c>
      <c r="K24" s="11">
        <f t="shared" si="4"/>
        <v>375922</v>
      </c>
    </row>
    <row r="25" spans="1:12" ht="17.25" customHeight="1">
      <c r="A25" s="12" t="s">
        <v>115</v>
      </c>
      <c r="B25" s="13">
        <v>19528</v>
      </c>
      <c r="C25" s="13">
        <v>29279</v>
      </c>
      <c r="D25" s="13">
        <v>34835</v>
      </c>
      <c r="E25" s="13">
        <v>18855</v>
      </c>
      <c r="F25" s="13">
        <v>25814</v>
      </c>
      <c r="G25" s="13">
        <v>34376</v>
      </c>
      <c r="H25" s="13">
        <v>13148</v>
      </c>
      <c r="I25" s="13">
        <v>4412</v>
      </c>
      <c r="J25" s="13">
        <v>16189</v>
      </c>
      <c r="K25" s="11">
        <f t="shared" si="4"/>
        <v>196436</v>
      </c>
      <c r="L25" s="52"/>
    </row>
    <row r="26" spans="1:12" ht="17.25" customHeight="1">
      <c r="A26" s="12" t="s">
        <v>116</v>
      </c>
      <c r="B26" s="13">
        <v>20476</v>
      </c>
      <c r="C26" s="13">
        <v>25911</v>
      </c>
      <c r="D26" s="13">
        <v>26250</v>
      </c>
      <c r="E26" s="13">
        <v>14465</v>
      </c>
      <c r="F26" s="13">
        <v>24265</v>
      </c>
      <c r="G26" s="13">
        <v>37261</v>
      </c>
      <c r="H26" s="13">
        <v>13212</v>
      </c>
      <c r="I26" s="13">
        <v>2484</v>
      </c>
      <c r="J26" s="13">
        <v>15162</v>
      </c>
      <c r="K26" s="11">
        <f t="shared" si="4"/>
        <v>179486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1134</v>
      </c>
      <c r="I27" s="11">
        <v>0</v>
      </c>
      <c r="J27" s="11">
        <v>0</v>
      </c>
      <c r="K27" s="11">
        <f t="shared" si="4"/>
        <v>1134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28140.73</v>
      </c>
      <c r="I35" s="19">
        <v>0</v>
      </c>
      <c r="J35" s="19">
        <v>0</v>
      </c>
      <c r="K35" s="23">
        <f>SUM(B35:J35)</f>
        <v>28140.73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436376.23</v>
      </c>
      <c r="C47" s="22">
        <f aca="true" t="shared" si="12" ref="C47:H47">+C48+C57</f>
        <v>642738.9500000001</v>
      </c>
      <c r="D47" s="22">
        <f t="shared" si="12"/>
        <v>792622.15</v>
      </c>
      <c r="E47" s="22">
        <f t="shared" si="12"/>
        <v>383536.21</v>
      </c>
      <c r="F47" s="22">
        <f t="shared" si="12"/>
        <v>633389.77</v>
      </c>
      <c r="G47" s="22">
        <f t="shared" si="12"/>
        <v>930038.72</v>
      </c>
      <c r="H47" s="22">
        <f t="shared" si="12"/>
        <v>405226.18</v>
      </c>
      <c r="I47" s="22">
        <f>+I48+I57</f>
        <v>114164.33</v>
      </c>
      <c r="J47" s="22">
        <f>+J48+J57</f>
        <v>323789.95999999996</v>
      </c>
      <c r="K47" s="22">
        <f>SUM(B47:J47)</f>
        <v>4661882.5</v>
      </c>
    </row>
    <row r="48" spans="1:11" ht="17.25" customHeight="1">
      <c r="A48" s="16" t="s">
        <v>108</v>
      </c>
      <c r="B48" s="23">
        <f>SUM(B49:B56)</f>
        <v>417671.5</v>
      </c>
      <c r="C48" s="23">
        <f aca="true" t="shared" si="13" ref="C48:J48">SUM(C49:C56)</f>
        <v>619267.4</v>
      </c>
      <c r="D48" s="23">
        <f t="shared" si="13"/>
        <v>767254.53</v>
      </c>
      <c r="E48" s="23">
        <f t="shared" si="13"/>
        <v>361237.46</v>
      </c>
      <c r="F48" s="23">
        <f t="shared" si="13"/>
        <v>609974.67</v>
      </c>
      <c r="G48" s="23">
        <f t="shared" si="13"/>
        <v>900557.9199999999</v>
      </c>
      <c r="H48" s="23">
        <f t="shared" si="13"/>
        <v>385286.79</v>
      </c>
      <c r="I48" s="23">
        <f t="shared" si="13"/>
        <v>114164.33</v>
      </c>
      <c r="J48" s="23">
        <f t="shared" si="13"/>
        <v>309829.01999999996</v>
      </c>
      <c r="K48" s="23">
        <f aca="true" t="shared" si="14" ref="K48:K57">SUM(B48:J48)</f>
        <v>4485243.62</v>
      </c>
    </row>
    <row r="49" spans="1:11" ht="17.25" customHeight="1">
      <c r="A49" s="34" t="s">
        <v>43</v>
      </c>
      <c r="B49" s="23">
        <f aca="true" t="shared" si="15" ref="B49:H49">ROUND(B30*B7,2)</f>
        <v>414295.56</v>
      </c>
      <c r="C49" s="23">
        <f t="shared" si="15"/>
        <v>613099.48</v>
      </c>
      <c r="D49" s="23">
        <f t="shared" si="15"/>
        <v>761957.41</v>
      </c>
      <c r="E49" s="23">
        <f t="shared" si="15"/>
        <v>358343.54</v>
      </c>
      <c r="F49" s="23">
        <f t="shared" si="15"/>
        <v>605659.54</v>
      </c>
      <c r="G49" s="23">
        <f t="shared" si="15"/>
        <v>894531.45</v>
      </c>
      <c r="H49" s="23">
        <f t="shared" si="15"/>
        <v>354002.37</v>
      </c>
      <c r="I49" s="23">
        <f>ROUND(I30*I7,2)</f>
        <v>113098.61</v>
      </c>
      <c r="J49" s="23">
        <f>ROUND(J30*J7,2)</f>
        <v>307611.98</v>
      </c>
      <c r="K49" s="23">
        <f t="shared" si="14"/>
        <v>4422599.94</v>
      </c>
    </row>
    <row r="50" spans="1:11" ht="17.25" customHeight="1">
      <c r="A50" s="34" t="s">
        <v>44</v>
      </c>
      <c r="B50" s="19">
        <v>0</v>
      </c>
      <c r="C50" s="23">
        <f>ROUND(C31*C7,2)</f>
        <v>1362.79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1362.79</v>
      </c>
    </row>
    <row r="51" spans="1:11" ht="17.25" customHeight="1">
      <c r="A51" s="66" t="s">
        <v>104</v>
      </c>
      <c r="B51" s="67">
        <f aca="true" t="shared" si="16" ref="B51:H51">ROUND(B32*B7,2)</f>
        <v>-715.74</v>
      </c>
      <c r="C51" s="67">
        <f t="shared" si="16"/>
        <v>-968.59</v>
      </c>
      <c r="D51" s="67">
        <f t="shared" si="16"/>
        <v>-1088.64</v>
      </c>
      <c r="E51" s="67">
        <f t="shared" si="16"/>
        <v>-551.48</v>
      </c>
      <c r="F51" s="67">
        <f t="shared" si="16"/>
        <v>-966.39</v>
      </c>
      <c r="G51" s="67">
        <f t="shared" si="16"/>
        <v>-1403.61</v>
      </c>
      <c r="H51" s="67">
        <f t="shared" si="16"/>
        <v>-571.35</v>
      </c>
      <c r="I51" s="19">
        <v>0</v>
      </c>
      <c r="J51" s="19">
        <v>0</v>
      </c>
      <c r="K51" s="67">
        <f>SUM(B51:J51)</f>
        <v>-6265.8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28140.73</v>
      </c>
      <c r="I53" s="31">
        <f>+I35</f>
        <v>0</v>
      </c>
      <c r="J53" s="31">
        <f>+J35</f>
        <v>0</v>
      </c>
      <c r="K53" s="23">
        <f t="shared" si="14"/>
        <v>28140.73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-45242.8</v>
      </c>
      <c r="C61" s="35">
        <f t="shared" si="17"/>
        <v>-72835.23000000001</v>
      </c>
      <c r="D61" s="35">
        <f t="shared" si="17"/>
        <v>-72911.18999999999</v>
      </c>
      <c r="E61" s="35">
        <f t="shared" si="17"/>
        <v>-40318</v>
      </c>
      <c r="F61" s="35">
        <f t="shared" si="17"/>
        <v>-50498.85</v>
      </c>
      <c r="G61" s="35">
        <f t="shared" si="17"/>
        <v>-71155.64</v>
      </c>
      <c r="H61" s="35">
        <f t="shared" si="17"/>
        <v>-48089</v>
      </c>
      <c r="I61" s="35">
        <f t="shared" si="17"/>
        <v>-10804.88</v>
      </c>
      <c r="J61" s="35">
        <f t="shared" si="17"/>
        <v>-31122</v>
      </c>
      <c r="K61" s="35">
        <f>SUM(B61:J61)</f>
        <v>-442977.59</v>
      </c>
    </row>
    <row r="62" spans="1:11" ht="18.75" customHeight="1">
      <c r="A62" s="16" t="s">
        <v>74</v>
      </c>
      <c r="B62" s="35">
        <f aca="true" t="shared" si="18" ref="B62:J62">B63+B64+B65+B66+B67+B68</f>
        <v>-45242.8</v>
      </c>
      <c r="C62" s="35">
        <f t="shared" si="18"/>
        <v>-72758.6</v>
      </c>
      <c r="D62" s="35">
        <f t="shared" si="18"/>
        <v>-71337.4</v>
      </c>
      <c r="E62" s="35">
        <f t="shared" si="18"/>
        <v>-40318</v>
      </c>
      <c r="F62" s="35">
        <f t="shared" si="18"/>
        <v>-50118.2</v>
      </c>
      <c r="G62" s="35">
        <f t="shared" si="18"/>
        <v>-70649.6</v>
      </c>
      <c r="H62" s="35">
        <f t="shared" si="18"/>
        <v>-48089</v>
      </c>
      <c r="I62" s="35">
        <f t="shared" si="18"/>
        <v>-8029.4</v>
      </c>
      <c r="J62" s="35">
        <f t="shared" si="18"/>
        <v>-31122</v>
      </c>
      <c r="K62" s="35">
        <f aca="true" t="shared" si="19" ref="K62:K91">SUM(B62:J62)</f>
        <v>-437665</v>
      </c>
    </row>
    <row r="63" spans="1:11" ht="18.75" customHeight="1">
      <c r="A63" s="12" t="s">
        <v>75</v>
      </c>
      <c r="B63" s="35">
        <f>-ROUND(B9*$D$3,2)</f>
        <v>-45242.8</v>
      </c>
      <c r="C63" s="35">
        <f aca="true" t="shared" si="20" ref="C63:J63">-ROUND(C9*$D$3,2)</f>
        <v>-72758.6</v>
      </c>
      <c r="D63" s="35">
        <f t="shared" si="20"/>
        <v>-71337.4</v>
      </c>
      <c r="E63" s="35">
        <f t="shared" si="20"/>
        <v>-40318</v>
      </c>
      <c r="F63" s="35">
        <f t="shared" si="20"/>
        <v>-50118.2</v>
      </c>
      <c r="G63" s="35">
        <f t="shared" si="20"/>
        <v>-70649.6</v>
      </c>
      <c r="H63" s="35">
        <f t="shared" si="20"/>
        <v>-48089</v>
      </c>
      <c r="I63" s="35">
        <f t="shared" si="20"/>
        <v>-8029.4</v>
      </c>
      <c r="J63" s="35">
        <f t="shared" si="20"/>
        <v>-31122</v>
      </c>
      <c r="K63" s="35">
        <f t="shared" si="19"/>
        <v>-437665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-1573.79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-2775.48</v>
      </c>
      <c r="J69" s="19">
        <v>0</v>
      </c>
      <c r="K69" s="67">
        <f t="shared" si="19"/>
        <v>-5312.59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-500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391133.43</v>
      </c>
      <c r="C104" s="24">
        <f t="shared" si="22"/>
        <v>550688.41</v>
      </c>
      <c r="D104" s="24">
        <f t="shared" si="22"/>
        <v>719710.96</v>
      </c>
      <c r="E104" s="24">
        <f t="shared" si="22"/>
        <v>343218.21</v>
      </c>
      <c r="F104" s="24">
        <f t="shared" si="22"/>
        <v>582890.92</v>
      </c>
      <c r="G104" s="24">
        <f t="shared" si="22"/>
        <v>858883.08</v>
      </c>
      <c r="H104" s="24">
        <f t="shared" si="22"/>
        <v>357137.18</v>
      </c>
      <c r="I104" s="24">
        <f>+I105+I106</f>
        <v>103359.45000000001</v>
      </c>
      <c r="J104" s="24">
        <f>+J105+J106</f>
        <v>292667.95999999996</v>
      </c>
      <c r="K104" s="48">
        <f>SUM(B104:J104)</f>
        <v>4199689.600000001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372428.7</v>
      </c>
      <c r="C105" s="24">
        <f t="shared" si="23"/>
        <v>546432.17</v>
      </c>
      <c r="D105" s="24">
        <f t="shared" si="23"/>
        <v>694343.34</v>
      </c>
      <c r="E105" s="24">
        <f t="shared" si="23"/>
        <v>320919.46</v>
      </c>
      <c r="F105" s="24">
        <f t="shared" si="23"/>
        <v>559475.8200000001</v>
      </c>
      <c r="G105" s="24">
        <f t="shared" si="23"/>
        <v>829402.2799999999</v>
      </c>
      <c r="H105" s="24">
        <f t="shared" si="23"/>
        <v>337197.79</v>
      </c>
      <c r="I105" s="24">
        <f t="shared" si="23"/>
        <v>103359.45000000001</v>
      </c>
      <c r="J105" s="24">
        <f t="shared" si="23"/>
        <v>278707.01999999996</v>
      </c>
      <c r="K105" s="48">
        <f>SUM(B105:J105)</f>
        <v>4042266.0300000003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4256.239999999998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157423.57</v>
      </c>
    </row>
    <row r="107" spans="1:13" ht="18.75" customHeight="1">
      <c r="A107" s="16" t="s">
        <v>84</v>
      </c>
      <c r="B107" s="19">
        <v>0</v>
      </c>
      <c r="C107" s="67">
        <v>-19215.31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>
        <f>SUM(B107:J107)</f>
        <v>-19215.31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4199689.590000001</v>
      </c>
      <c r="L112" s="54"/>
    </row>
    <row r="113" spans="1:11" ht="18.75" customHeight="1">
      <c r="A113" s="26" t="s">
        <v>70</v>
      </c>
      <c r="B113" s="27">
        <v>45786.38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45786.38</v>
      </c>
    </row>
    <row r="114" spans="1:11" ht="18.75" customHeight="1">
      <c r="A114" s="26" t="s">
        <v>71</v>
      </c>
      <c r="B114" s="27">
        <v>345347.05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345347.05</v>
      </c>
    </row>
    <row r="115" spans="1:11" ht="18.75" customHeight="1">
      <c r="A115" s="26" t="s">
        <v>72</v>
      </c>
      <c r="B115" s="40">
        <v>0</v>
      </c>
      <c r="C115" s="27">
        <f>+C104</f>
        <v>550688.41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550688.41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719710.96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719710.96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308896.38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308896.38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34321.83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34321.83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109206.76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109206.76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204437.13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204437.13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36281.3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36281.3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232965.73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232965.73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244753.04</v>
      </c>
      <c r="H123" s="40">
        <v>0</v>
      </c>
      <c r="I123" s="40">
        <v>0</v>
      </c>
      <c r="J123" s="40">
        <v>0</v>
      </c>
      <c r="K123" s="41">
        <f t="shared" si="25"/>
        <v>244753.04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25843.24</v>
      </c>
      <c r="H124" s="40">
        <v>0</v>
      </c>
      <c r="I124" s="40">
        <v>0</v>
      </c>
      <c r="J124" s="40">
        <v>0</v>
      </c>
      <c r="K124" s="41">
        <f t="shared" si="25"/>
        <v>25843.24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126859.68</v>
      </c>
      <c r="H125" s="40">
        <v>0</v>
      </c>
      <c r="I125" s="40">
        <v>0</v>
      </c>
      <c r="J125" s="40">
        <v>0</v>
      </c>
      <c r="K125" s="41">
        <f t="shared" si="25"/>
        <v>126859.68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119296.19</v>
      </c>
      <c r="H126" s="40">
        <v>0</v>
      </c>
      <c r="I126" s="40">
        <v>0</v>
      </c>
      <c r="J126" s="40">
        <v>0</v>
      </c>
      <c r="K126" s="41">
        <f t="shared" si="25"/>
        <v>119296.19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342130.93</v>
      </c>
      <c r="H127" s="40">
        <v>0</v>
      </c>
      <c r="I127" s="40">
        <v>0</v>
      </c>
      <c r="J127" s="40">
        <v>0</v>
      </c>
      <c r="K127" s="41">
        <f t="shared" si="25"/>
        <v>342130.93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126885.16</v>
      </c>
      <c r="I128" s="40">
        <v>0</v>
      </c>
      <c r="J128" s="40">
        <v>0</v>
      </c>
      <c r="K128" s="41">
        <f t="shared" si="25"/>
        <v>126885.16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230252.01</v>
      </c>
      <c r="I129" s="40">
        <v>0</v>
      </c>
      <c r="J129" s="40">
        <v>0</v>
      </c>
      <c r="K129" s="41">
        <f t="shared" si="25"/>
        <v>230252.01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103359.45</v>
      </c>
      <c r="J130" s="40">
        <v>0</v>
      </c>
      <c r="K130" s="41">
        <f t="shared" si="25"/>
        <v>103359.45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292667.96</v>
      </c>
      <c r="K131" s="44">
        <f t="shared" si="25"/>
        <v>292667.96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2017-05-26T21:36:58Z</dcterms:modified>
  <cp:category/>
  <cp:version/>
  <cp:contentType/>
  <cp:contentStatus/>
</cp:coreProperties>
</file>