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Fluxo" sheetId="1" r:id="rId1"/>
  </sheets>
  <externalReferences>
    <externalReference r:id="rId4"/>
  </externalReferences>
  <definedNames>
    <definedName name="_xlnm.Print_Area" localSheetId="0">'Fluxo'!$A$1:$K$131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<sst xmlns="http://schemas.openxmlformats.org/spreadsheetml/2006/main" count="140" uniqueCount="140">
  <si>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DEMONSTRATIVO DE REMUNERAÇÃO DOS CONCESSIONÁRIOS</t>
  </si>
  <si>
    <t>PERÍODO DE OPERAÇÃO DE 01/03/17 A 31/03/17 - VENCIMENTO DE 14/03/17 A 12/04/17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</si>
  <si>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</si>
  <si>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</si>
  <si>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</si>
  <si>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</si>
  <si>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</si>
  <si>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</si>
  <si>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</si>
  <si>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Consórcio Via Sul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</si>
  <si>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</si>
  <si>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</si>
  <si>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</si>
  <si>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</si>
  <si>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</si>
  <si>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</si>
  <si>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</si>
  <si>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</si>
  <si>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</si>
  <si>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</si>
  <si>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</si>
  <si>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</si>
  <si>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</si>
  <si>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</si>
  <si>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</si>
  <si>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</si>
  <si>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</si>
  <si>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</si>
  <si>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</si>
  <si>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</si>
  <si>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</si>
  <si>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</si>
  <si>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</si>
  <si>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</si>
  <si>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</si>
  <si>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</si>
  <si>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</si>
  <si>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</si>
  <si>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</si>
  <si>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</si>
  <si>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</si>
  <si>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</si>
  <si>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</si>
  <si>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</si>
  <si>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</si>
  <si>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</si>
  <si>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</si>
  <si>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</si>
  <si>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 xml:space="preserve">3. Remuneração Linhas USP </t>
  </si>
  <si>
    <t>3.1.  Custo Operacional por Veículo</t>
  </si>
  <si>
    <t>3.2.  Quantidade de Veículos</t>
  </si>
  <si>
    <t>4. Outros Itens de Remuneração (4.1 + 4.2)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</si>
  <si>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</si>
  <si>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</si>
  <si>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</si>
  <si>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</si>
  <si>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</si>
  <si>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+ 5.1.2....+ 5.1.8)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</si>
  <si>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</si>
  <si>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</si>
  <si>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</si>
  <si>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</si>
  <si>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</si>
  <si>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</si>
  <si>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</si>
  <si>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</si>
  <si>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</si>
  <si>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</si>
  <si>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</si>
  <si>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</si>
  <si>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</si>
  <si>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</si>
  <si>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</si>
  <si>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</si>
  <si>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</si>
  <si>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</si>
  <si>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</si>
  <si>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</si>
  <si>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</si>
  <si>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</si>
  <si>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</si>
  <si>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</si>
  <si>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</si>
  <si>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</si>
  <si>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</si>
  <si>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</si>
  <si>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</si>
  <si>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</si>
  <si>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</si>
  <si>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</si>
  <si>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</si>
  <si>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</si>
  <si>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</si>
  <si>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</si>
  <si>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</si>
  <si>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</si>
  <si>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</si>
  <si>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</si>
  <si>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</si>
  <si>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</si>
  <si>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</si>
  <si>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</si>
  <si>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</si>
  <si>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</si>
  <si>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</si>
  <si>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</si>
  <si>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>6.3. Revisão de Remuneração pelo Transporte Coletivo ¹</t>
  </si>
  <si>
    <t>6.4. Revisão de Remuneração pelo Serviço Atende ²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</si>
  <si>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</si>
  <si>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</si>
  <si>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</si>
  <si>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</si>
  <si>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mês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</si>
  <si>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</si>
  <si>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</si>
  <si>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</si>
  <si>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</si>
  <si>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</si>
  <si>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</si>
  <si>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</si>
  <si>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</si>
  <si>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</si>
  <si>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</si>
  <si>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</si>
  <si>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</si>
  <si>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</si>
  <si>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</si>
  <si>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</si>
  <si>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</si>
  <si>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</si>
  <si>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</si>
  <si>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</si>
  <si>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</si>
  <si>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     ¹ Pagamento de combustível não fóssil de fev e mar/17.</t>
  </si>
  <si>
    <t xml:space="preserve">       Passageiros transportados, processados pelo sistema de bilhetagem eletrônica, referentes ao mês de fevereiro/17 (70.880 passageiros).</t>
  </si>
  <si>
    <t xml:space="preserve">       Rede da Madrugada de setembro, outubro, dezembro/16 e fevereiro/17.</t>
  </si>
  <si>
    <t xml:space="preserve">       Ajuste dos valores da energia para tração (trólebus) de dezembro/16 (Ambiental). </t>
  </si>
  <si>
    <t xml:space="preserve">     ² Frota operacional e horas extras.</t>
  </si>
  <si>
    <t xml:space="preserve">4.1.  Remuneração Mensal de AVL </t>
  </si>
  <si>
    <t xml:space="preserve">4.2.  Remuneração dos Validadores Eletrônicos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</si>
</sst>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7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4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33" borderId="17" xfId="49" applyFont="1" applyFill="1" applyBorder="1" applyAlignment="1">
      <alignment horizontal="center" vertical="center" wrapText="1"/>
      <protection/>
    </xf>
    <xf numFmtId="0" fontId="32" fillId="0" borderId="18" xfId="0" applyFont="1" applyFill="1" applyBorder="1" applyAlignment="1">
      <alignment horizontal="center" vertical="center"/>
    </xf>
    <xf numFmtId="1" fontId="21" fillId="33" borderId="16" xfId="49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left" vertical="center" indent="1"/>
    </xf>
    <xf numFmtId="165" fontId="32" fillId="0" borderId="17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7" fontId="32" fillId="34" borderId="4" xfId="46" applyNumberFormat="1" applyFont="1" applyFill="1" applyBorder="1" applyAlignment="1">
      <alignment horizontal="center" vertical="center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3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169" fontId="32" fillId="34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164" fontId="32" fillId="0" borderId="16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69" fontId="32" fillId="0" borderId="4" xfId="53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32" fillId="0" borderId="19" xfId="46" applyNumberFormat="1" applyFont="1" applyFill="1" applyBorder="1" applyAlignment="1">
      <alignment horizontal="center" vertical="center"/>
    </xf>
    <xf numFmtId="164" fontId="32" fillId="34" borderId="19" xfId="46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9" fontId="32" fillId="0" borderId="4" xfId="46" applyNumberFormat="1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32" fillId="0" borderId="20" xfId="0" applyFont="1" applyFill="1" applyBorder="1" applyAlignment="1">
      <alignment horizontal="left" vertical="center" indent="1"/>
    </xf>
    <xf numFmtId="44" fontId="32" fillId="0" borderId="20" xfId="0" applyNumberFormat="1" applyFont="1" applyFill="1" applyBorder="1" applyAlignment="1">
      <alignment horizontal="left" vertical="center" indent="1"/>
    </xf>
    <xf numFmtId="164" fontId="32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4" fontId="0" fillId="0" borderId="4" xfId="46" applyNumberFormat="1" applyFont="1" applyBorder="1" applyAlignment="1">
      <alignment vertical="center"/>
    </xf>
    <xf numFmtId="0" fontId="0" fillId="34" borderId="4" xfId="0" applyFill="1" applyBorder="1" applyAlignment="1">
      <alignment horizontal="left" vertical="center" indent="2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34" borderId="16" xfId="0" applyFill="1" applyBorder="1" applyAlignment="1">
      <alignment horizontal="left" vertical="center" indent="2"/>
    </xf>
    <xf numFmtId="164" fontId="0" fillId="0" borderId="16" xfId="46" applyNumberFormat="1" applyFont="1" applyBorder="1" applyAlignment="1">
      <alignment vertical="center"/>
    </xf>
    <xf numFmtId="44" fontId="0" fillId="0" borderId="16" xfId="46" applyFont="1" applyBorder="1" applyAlignment="1">
      <alignment vertical="center"/>
    </xf>
    <xf numFmtId="44" fontId="0" fillId="0" borderId="16" xfId="46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64" fontId="44" fillId="0" borderId="0" xfId="46" applyNumberFormat="1" applyFont="1" applyBorder="1" applyAlignment="1">
      <alignment vertical="center"/>
    </xf>
    <xf numFmtId="164" fontId="44" fillId="0" borderId="0" xfId="46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mar17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2" customWidth="1"/>
    <col min="2" max="6" width="17.375" style="2" customWidth="1"/>
    <col min="7" max="7" width="17.75390625" style="2" customWidth="1"/>
    <col min="8" max="10" width="17.375" style="2" customWidth="1"/>
    <col min="11" max="11" width="18.75390625" style="2" customWidth="1"/>
    <col min="12" max="12" width="17.25390625" style="2" customWidth="1"/>
    <col min="13" max="13" width="10.125" style="2" bestFit="1" customWidth="1"/>
    <col min="14" max="16384" width="9.00390625" style="2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15.75">
      <c r="A3" s="4"/>
      <c r="B3" s="5"/>
      <c r="C3" s="4" t="s">
        <v>2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 t="s">
        <v>5</v>
      </c>
    </row>
    <row r="5" spans="1:11" ht="38.25">
      <c r="A5" s="8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8"/>
    </row>
    <row r="6" spans="1:11" ht="18.75" customHeight="1">
      <c r="A6" s="8"/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6"/>
      <c r="J6" s="16"/>
      <c r="K6" s="8"/>
    </row>
    <row r="7" spans="1:12" ht="17.25" customHeight="1">
      <c r="A7" s="17" t="s">
        <v>22</v>
      </c>
      <c r="B7" s="18">
        <v>15861695</v>
      </c>
      <c r="C7" s="18">
        <v>20128128</v>
      </c>
      <c r="D7" s="18">
        <v>21072881</v>
      </c>
      <c r="E7" s="18">
        <v>13828340</v>
      </c>
      <c r="F7" s="18">
        <v>19281812</v>
      </c>
      <c r="G7" s="18">
        <v>32326425</v>
      </c>
      <c r="H7" s="18">
        <v>14510662</v>
      </c>
      <c r="I7" s="18">
        <v>3178733</v>
      </c>
      <c r="J7" s="18">
        <v>8821953</v>
      </c>
      <c r="K7" s="18">
        <f>+K8+K20+K24+K27</f>
        <v>149010629</v>
      </c>
      <c r="L7" s="19"/>
    </row>
    <row r="8" spans="1:11" ht="17.25" customHeight="1">
      <c r="A8" s="20" t="s">
        <v>23</v>
      </c>
      <c r="B8" s="21">
        <v>7845000</v>
      </c>
      <c r="C8" s="21">
        <v>10233676</v>
      </c>
      <c r="D8" s="21">
        <v>10043916</v>
      </c>
      <c r="E8" s="21">
        <v>7016616</v>
      </c>
      <c r="F8" s="21">
        <v>9463881</v>
      </c>
      <c r="G8" s="21">
        <v>15993362</v>
      </c>
      <c r="H8" s="21">
        <v>7856847</v>
      </c>
      <c r="I8" s="21">
        <v>1457736</v>
      </c>
      <c r="J8" s="21">
        <v>4159329</v>
      </c>
      <c r="K8" s="21">
        <f>SUM(B8:J8)</f>
        <v>74070363</v>
      </c>
    </row>
    <row r="9" spans="1:11" ht="17.25" customHeight="1">
      <c r="A9" s="22" t="s">
        <v>24</v>
      </c>
      <c r="B9" s="23">
        <v>1019412</v>
      </c>
      <c r="C9" s="23">
        <v>1394736</v>
      </c>
      <c r="D9" s="23">
        <v>1238620</v>
      </c>
      <c r="E9" s="23">
        <v>922645</v>
      </c>
      <c r="F9" s="23">
        <v>1077810</v>
      </c>
      <c r="G9" s="23">
        <v>1402951</v>
      </c>
      <c r="H9" s="23">
        <v>1263967</v>
      </c>
      <c r="I9" s="23">
        <v>220851</v>
      </c>
      <c r="J9" s="23">
        <v>476508</v>
      </c>
      <c r="K9" s="21">
        <f>SUM(B9:J9)</f>
        <v>9017500</v>
      </c>
    </row>
    <row r="10" spans="1:11" ht="17.25" customHeight="1">
      <c r="A10" s="24" t="s">
        <v>25</v>
      </c>
      <c r="B10" s="23">
        <v>1019412</v>
      </c>
      <c r="C10" s="23">
        <v>1394736</v>
      </c>
      <c r="D10" s="23">
        <v>1238620</v>
      </c>
      <c r="E10" s="23">
        <v>922645</v>
      </c>
      <c r="F10" s="23">
        <v>1077810</v>
      </c>
      <c r="G10" s="23">
        <v>1402951</v>
      </c>
      <c r="H10" s="23">
        <v>1263967</v>
      </c>
      <c r="I10" s="23">
        <v>220851</v>
      </c>
      <c r="J10" s="23">
        <v>476508</v>
      </c>
      <c r="K10" s="21">
        <f>SUM(B10:J10)</f>
        <v>9017500</v>
      </c>
    </row>
    <row r="11" spans="1:11" ht="17.25" customHeight="1">
      <c r="A11" s="24" t="s">
        <v>26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f>SUM(B11:J11)</f>
        <v>0</v>
      </c>
    </row>
    <row r="12" spans="1:11" ht="17.25" customHeight="1">
      <c r="A12" s="22" t="s">
        <v>27</v>
      </c>
      <c r="B12" s="25">
        <v>5787419</v>
      </c>
      <c r="C12" s="25">
        <v>7560517</v>
      </c>
      <c r="D12" s="25">
        <v>7479390</v>
      </c>
      <c r="E12" s="25">
        <v>5221415</v>
      </c>
      <c r="F12" s="25">
        <v>6967055</v>
      </c>
      <c r="G12" s="25">
        <v>12017899</v>
      </c>
      <c r="H12" s="25">
        <v>5681757</v>
      </c>
      <c r="I12" s="25">
        <v>1037797</v>
      </c>
      <c r="J12" s="25">
        <v>3110934</v>
      </c>
      <c r="K12" s="21">
        <f aca="true" t="shared" si="0" ref="K12:K27">SUM(B12:J12)</f>
        <v>54864183</v>
      </c>
    </row>
    <row r="13" spans="1:13" ht="17.25" customHeight="1">
      <c r="A13" s="26" t="s">
        <v>28</v>
      </c>
      <c r="B13" s="23">
        <v>2825555</v>
      </c>
      <c r="C13" s="23">
        <v>3960222</v>
      </c>
      <c r="D13" s="23">
        <v>4024871</v>
      </c>
      <c r="E13" s="23">
        <v>2730647</v>
      </c>
      <c r="F13" s="23">
        <v>3574213</v>
      </c>
      <c r="G13" s="23">
        <v>5775034</v>
      </c>
      <c r="H13" s="23">
        <v>2651466</v>
      </c>
      <c r="I13" s="23">
        <v>592506</v>
      </c>
      <c r="J13" s="23">
        <v>1676840</v>
      </c>
      <c r="K13" s="21">
        <f t="shared" si="0"/>
        <v>27811354</v>
      </c>
      <c r="L13" s="19"/>
      <c r="M13" s="27"/>
    </row>
    <row r="14" spans="1:12" ht="17.25" customHeight="1">
      <c r="A14" s="26" t="s">
        <v>29</v>
      </c>
      <c r="B14" s="23">
        <v>2746188</v>
      </c>
      <c r="C14" s="23">
        <v>3271318</v>
      </c>
      <c r="D14" s="23">
        <v>3231701</v>
      </c>
      <c r="E14" s="23">
        <v>2290091</v>
      </c>
      <c r="F14" s="23">
        <v>3178401</v>
      </c>
      <c r="G14" s="23">
        <v>5903918</v>
      </c>
      <c r="H14" s="23">
        <v>2661330</v>
      </c>
      <c r="I14" s="23">
        <v>390571</v>
      </c>
      <c r="J14" s="23">
        <v>1358571</v>
      </c>
      <c r="K14" s="21">
        <f t="shared" si="0"/>
        <v>25032089</v>
      </c>
      <c r="L14" s="19"/>
    </row>
    <row r="15" spans="1:11" ht="17.25" customHeight="1">
      <c r="A15" s="26" t="s">
        <v>30</v>
      </c>
      <c r="B15" s="23">
        <v>215676</v>
      </c>
      <c r="C15" s="23">
        <v>328977</v>
      </c>
      <c r="D15" s="23">
        <v>222818</v>
      </c>
      <c r="E15" s="23">
        <v>200677</v>
      </c>
      <c r="F15" s="23">
        <v>214441</v>
      </c>
      <c r="G15" s="23">
        <v>338947</v>
      </c>
      <c r="H15" s="23">
        <v>368961</v>
      </c>
      <c r="I15" s="23">
        <v>54720</v>
      </c>
      <c r="J15" s="23">
        <v>75523</v>
      </c>
      <c r="K15" s="21">
        <f t="shared" si="0"/>
        <v>2020740</v>
      </c>
    </row>
    <row r="16" spans="1:11" ht="17.25" customHeight="1">
      <c r="A16" s="22" t="s">
        <v>31</v>
      </c>
      <c r="B16" s="23">
        <v>1038169</v>
      </c>
      <c r="C16" s="23">
        <v>1278423</v>
      </c>
      <c r="D16" s="23">
        <v>1325906</v>
      </c>
      <c r="E16" s="23">
        <v>872556</v>
      </c>
      <c r="F16" s="23">
        <v>1419016</v>
      </c>
      <c r="G16" s="23">
        <v>2572512</v>
      </c>
      <c r="H16" s="23">
        <v>911123</v>
      </c>
      <c r="I16" s="23">
        <v>199088</v>
      </c>
      <c r="J16" s="23">
        <v>571887</v>
      </c>
      <c r="K16" s="21">
        <f t="shared" si="0"/>
        <v>10188680</v>
      </c>
    </row>
    <row r="17" spans="1:11" ht="17.25" customHeight="1">
      <c r="A17" s="26" t="s">
        <v>32</v>
      </c>
      <c r="B17" s="23">
        <v>663694</v>
      </c>
      <c r="C17" s="23">
        <v>873491</v>
      </c>
      <c r="D17" s="23">
        <v>832794</v>
      </c>
      <c r="E17" s="23">
        <v>563963</v>
      </c>
      <c r="F17" s="23">
        <v>950510</v>
      </c>
      <c r="G17" s="23">
        <v>1636315</v>
      </c>
      <c r="H17" s="23">
        <v>619479</v>
      </c>
      <c r="I17" s="23">
        <v>136438</v>
      </c>
      <c r="J17" s="23">
        <v>348475</v>
      </c>
      <c r="K17" s="21">
        <f t="shared" si="0"/>
        <v>6625159</v>
      </c>
    </row>
    <row r="18" spans="1:11" ht="17.25" customHeight="1">
      <c r="A18" s="26" t="s">
        <v>33</v>
      </c>
      <c r="B18" s="23">
        <v>354742</v>
      </c>
      <c r="C18" s="23">
        <v>379750</v>
      </c>
      <c r="D18" s="23">
        <v>479200</v>
      </c>
      <c r="E18" s="23">
        <v>293718</v>
      </c>
      <c r="F18" s="23">
        <v>450853</v>
      </c>
      <c r="G18" s="23">
        <v>908092</v>
      </c>
      <c r="H18" s="23">
        <v>266316</v>
      </c>
      <c r="I18" s="23">
        <v>59184</v>
      </c>
      <c r="J18" s="23">
        <v>218383</v>
      </c>
      <c r="K18" s="21">
        <f t="shared" si="0"/>
        <v>3410238</v>
      </c>
    </row>
    <row r="19" spans="1:11" ht="17.25" customHeight="1">
      <c r="A19" s="26" t="s">
        <v>34</v>
      </c>
      <c r="B19" s="23">
        <v>19733</v>
      </c>
      <c r="C19" s="23">
        <v>25182</v>
      </c>
      <c r="D19" s="23">
        <v>13912</v>
      </c>
      <c r="E19" s="23">
        <v>14875</v>
      </c>
      <c r="F19" s="23">
        <v>17653</v>
      </c>
      <c r="G19" s="23">
        <v>28105</v>
      </c>
      <c r="H19" s="23">
        <v>25328</v>
      </c>
      <c r="I19" s="23">
        <v>3466</v>
      </c>
      <c r="J19" s="23">
        <v>5029</v>
      </c>
      <c r="K19" s="21">
        <f t="shared" si="0"/>
        <v>153283</v>
      </c>
    </row>
    <row r="20" spans="1:11" ht="17.25" customHeight="1">
      <c r="A20" s="28" t="s">
        <v>35</v>
      </c>
      <c r="B20" s="21">
        <v>4168843</v>
      </c>
      <c r="C20" s="21">
        <v>4662732</v>
      </c>
      <c r="D20" s="21">
        <v>5328337</v>
      </c>
      <c r="E20" s="21">
        <v>3297245</v>
      </c>
      <c r="F20" s="21">
        <v>5370653</v>
      </c>
      <c r="G20" s="21">
        <v>10064525</v>
      </c>
      <c r="H20" s="21">
        <v>3474134</v>
      </c>
      <c r="I20" s="21">
        <v>806360</v>
      </c>
      <c r="J20" s="21">
        <v>2104892</v>
      </c>
      <c r="K20" s="21">
        <f t="shared" si="0"/>
        <v>39277721</v>
      </c>
    </row>
    <row r="21" spans="1:12" ht="17.25" customHeight="1">
      <c r="A21" s="29" t="s">
        <v>36</v>
      </c>
      <c r="B21" s="23">
        <v>2273001</v>
      </c>
      <c r="C21" s="23">
        <v>2805740</v>
      </c>
      <c r="D21" s="23">
        <v>3232338</v>
      </c>
      <c r="E21" s="23">
        <v>1960015</v>
      </c>
      <c r="F21" s="23">
        <v>3086473</v>
      </c>
      <c r="G21" s="23">
        <v>5306465</v>
      </c>
      <c r="H21" s="23">
        <v>1964999</v>
      </c>
      <c r="I21" s="23">
        <v>510921</v>
      </c>
      <c r="J21" s="23">
        <v>1251429</v>
      </c>
      <c r="K21" s="21">
        <f t="shared" si="0"/>
        <v>22391381</v>
      </c>
      <c r="L21" s="19"/>
    </row>
    <row r="22" spans="1:12" ht="17.25" customHeight="1">
      <c r="A22" s="29" t="s">
        <v>37</v>
      </c>
      <c r="B22" s="23">
        <v>1800153</v>
      </c>
      <c r="C22" s="23">
        <v>1744060</v>
      </c>
      <c r="D22" s="23">
        <v>2003468</v>
      </c>
      <c r="E22" s="23">
        <v>1268307</v>
      </c>
      <c r="F22" s="23">
        <v>2193866</v>
      </c>
      <c r="G22" s="23">
        <v>4593046</v>
      </c>
      <c r="H22" s="23">
        <v>1391140</v>
      </c>
      <c r="I22" s="23">
        <v>275720</v>
      </c>
      <c r="J22" s="23">
        <v>820889</v>
      </c>
      <c r="K22" s="21">
        <f t="shared" si="0"/>
        <v>16090649</v>
      </c>
      <c r="L22" s="19"/>
    </row>
    <row r="23" spans="1:11" ht="17.25" customHeight="1">
      <c r="A23" s="29" t="s">
        <v>38</v>
      </c>
      <c r="B23" s="23">
        <v>95689</v>
      </c>
      <c r="C23" s="23">
        <v>112932</v>
      </c>
      <c r="D23" s="23">
        <v>92531</v>
      </c>
      <c r="E23" s="23">
        <v>68923</v>
      </c>
      <c r="F23" s="23">
        <v>90314</v>
      </c>
      <c r="G23" s="23">
        <v>165014</v>
      </c>
      <c r="H23" s="23">
        <v>117995</v>
      </c>
      <c r="I23" s="23">
        <v>19719</v>
      </c>
      <c r="J23" s="23">
        <v>32574</v>
      </c>
      <c r="K23" s="21">
        <f t="shared" si="0"/>
        <v>795691</v>
      </c>
    </row>
    <row r="24" spans="1:11" ht="17.25" customHeight="1">
      <c r="A24" s="28" t="s">
        <v>39</v>
      </c>
      <c r="B24" s="23">
        <v>3847852</v>
      </c>
      <c r="C24" s="23">
        <v>5231720</v>
      </c>
      <c r="D24" s="23">
        <v>5700628</v>
      </c>
      <c r="E24" s="23">
        <v>3514479</v>
      </c>
      <c r="F24" s="23">
        <v>4447278</v>
      </c>
      <c r="G24" s="23">
        <v>6268538</v>
      </c>
      <c r="H24" s="23">
        <v>2970360</v>
      </c>
      <c r="I24" s="23">
        <v>914637</v>
      </c>
      <c r="J24" s="23">
        <v>2557732</v>
      </c>
      <c r="K24" s="21">
        <f t="shared" si="0"/>
        <v>35453224</v>
      </c>
    </row>
    <row r="25" spans="1:12" ht="17.25" customHeight="1">
      <c r="A25" s="29" t="s">
        <v>40</v>
      </c>
      <c r="B25" s="23">
        <v>1817423</v>
      </c>
      <c r="C25" s="23">
        <v>2700870</v>
      </c>
      <c r="D25" s="23">
        <v>3129088</v>
      </c>
      <c r="E25" s="23">
        <v>1903030</v>
      </c>
      <c r="F25" s="23">
        <v>2274837</v>
      </c>
      <c r="G25" s="23">
        <v>3021234</v>
      </c>
      <c r="H25" s="23">
        <v>1455688</v>
      </c>
      <c r="I25" s="23">
        <v>545512</v>
      </c>
      <c r="J25" s="23">
        <v>1341740</v>
      </c>
      <c r="K25" s="21">
        <f t="shared" si="0"/>
        <v>18189422</v>
      </c>
      <c r="L25" s="19"/>
    </row>
    <row r="26" spans="1:12" ht="17.25" customHeight="1">
      <c r="A26" s="29" t="s">
        <v>41</v>
      </c>
      <c r="B26" s="23">
        <v>2030429</v>
      </c>
      <c r="C26" s="23">
        <v>2530850</v>
      </c>
      <c r="D26" s="23">
        <v>2571540</v>
      </c>
      <c r="E26" s="23">
        <v>1611449</v>
      </c>
      <c r="F26" s="23">
        <v>2172441</v>
      </c>
      <c r="G26" s="23">
        <v>3247304</v>
      </c>
      <c r="H26" s="23">
        <v>1514672</v>
      </c>
      <c r="I26" s="23">
        <v>369125</v>
      </c>
      <c r="J26" s="23">
        <v>1215992</v>
      </c>
      <c r="K26" s="21">
        <f t="shared" si="0"/>
        <v>17263802</v>
      </c>
      <c r="L26" s="19"/>
    </row>
    <row r="27" spans="1:11" ht="34.5" customHeight="1">
      <c r="A27" s="30" t="s">
        <v>42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23">
        <v>209321</v>
      </c>
      <c r="I27" s="21">
        <v>0</v>
      </c>
      <c r="J27" s="21">
        <v>0</v>
      </c>
      <c r="K27" s="21">
        <f t="shared" si="0"/>
        <v>209321</v>
      </c>
    </row>
    <row r="28" spans="1:11" ht="15.75" customHeight="1">
      <c r="A28" s="32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</row>
    <row r="29" spans="1:11" ht="17.25" customHeight="1">
      <c r="A29" s="34" t="s">
        <v>43</v>
      </c>
      <c r="B29" s="35">
        <v>2.7736</v>
      </c>
      <c r="C29" s="35">
        <v>3.10359418</v>
      </c>
      <c r="D29" s="35">
        <v>3.4946</v>
      </c>
      <c r="E29" s="35">
        <v>2.97171955</v>
      </c>
      <c r="F29" s="35">
        <v>2.9409</v>
      </c>
      <c r="G29" s="35">
        <v>2.4816000000000003</v>
      </c>
      <c r="H29" s="35">
        <v>2.8455</v>
      </c>
      <c r="I29" s="35">
        <v>5.0513</v>
      </c>
      <c r="J29" s="35">
        <v>2.9977</v>
      </c>
      <c r="K29" s="33">
        <v>0</v>
      </c>
    </row>
    <row r="30" spans="1:11" ht="17.25" customHeight="1">
      <c r="A30" s="28" t="s">
        <v>44</v>
      </c>
      <c r="B30" s="36">
        <v>2.7784</v>
      </c>
      <c r="C30" s="36">
        <v>3.1016</v>
      </c>
      <c r="D30" s="36">
        <v>3.4996</v>
      </c>
      <c r="E30" s="36">
        <v>2.9763</v>
      </c>
      <c r="F30" s="36">
        <v>2.9456</v>
      </c>
      <c r="G30" s="36">
        <v>2.4855</v>
      </c>
      <c r="H30" s="36">
        <v>2.8501</v>
      </c>
      <c r="I30" s="36">
        <v>5.0513</v>
      </c>
      <c r="J30" s="36">
        <v>2.9977</v>
      </c>
      <c r="K30" s="33">
        <v>0</v>
      </c>
    </row>
    <row r="31" spans="1:11" ht="17.25" customHeight="1">
      <c r="A31" s="30" t="s">
        <v>45</v>
      </c>
      <c r="B31" s="31">
        <v>0</v>
      </c>
      <c r="C31" s="37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</row>
    <row r="32" spans="1:11" ht="17.25" customHeight="1">
      <c r="A32" s="38" t="s">
        <v>46</v>
      </c>
      <c r="B32" s="39">
        <v>-0.0048</v>
      </c>
      <c r="C32" s="39">
        <v>-0.0049</v>
      </c>
      <c r="D32" s="39">
        <v>-0.005</v>
      </c>
      <c r="E32" s="39">
        <v>-0.00458045</v>
      </c>
      <c r="F32" s="39">
        <v>-0.0047</v>
      </c>
      <c r="G32" s="39">
        <v>-0.0039</v>
      </c>
      <c r="H32" s="39">
        <v>-0.0046</v>
      </c>
      <c r="I32" s="31">
        <v>0</v>
      </c>
      <c r="J32" s="31">
        <v>0</v>
      </c>
      <c r="K32" s="40">
        <v>0</v>
      </c>
    </row>
    <row r="33" spans="1:11" ht="17.25" customHeight="1">
      <c r="A33" s="30" t="s">
        <v>47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</row>
    <row r="34" spans="1:11" ht="13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7.25" customHeight="1">
      <c r="A35" s="34" t="s">
        <v>48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41">
        <v>375968.79</v>
      </c>
      <c r="I35" s="33">
        <v>0</v>
      </c>
      <c r="J35" s="33">
        <v>0</v>
      </c>
      <c r="K35" s="41">
        <f>SUM(B35:J35)</f>
        <v>375968.79</v>
      </c>
    </row>
    <row r="36" spans="1:11" ht="17.25" customHeight="1">
      <c r="A36" s="28" t="s">
        <v>49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41">
        <v>54030.81</v>
      </c>
      <c r="I36" s="33">
        <v>0</v>
      </c>
      <c r="J36" s="33">
        <v>0</v>
      </c>
      <c r="K36" s="41">
        <f>SUM(B36:J36)</f>
        <v>54030.81</v>
      </c>
    </row>
    <row r="37" spans="1:11" ht="17.25" customHeight="1">
      <c r="A37" s="28" t="s">
        <v>50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3">
        <v>18</v>
      </c>
      <c r="I37" s="23">
        <v>0</v>
      </c>
      <c r="J37" s="23">
        <v>0</v>
      </c>
      <c r="K37" s="23">
        <f>SUM(B37:J37)</f>
        <v>18</v>
      </c>
    </row>
    <row r="38" spans="1:11" ht="14.25" customHeight="1">
      <c r="A38" s="34"/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42"/>
    </row>
    <row r="39" spans="1:11" ht="17.25" customHeight="1">
      <c r="A39" s="34" t="s">
        <v>51</v>
      </c>
      <c r="B39" s="41">
        <v>29333.94</v>
      </c>
      <c r="C39" s="41">
        <v>37187.19</v>
      </c>
      <c r="D39" s="41">
        <v>41114.020000000004</v>
      </c>
      <c r="E39" s="41">
        <v>22412.15</v>
      </c>
      <c r="F39" s="41">
        <v>36501.09</v>
      </c>
      <c r="G39" s="41">
        <v>45183.67</v>
      </c>
      <c r="H39" s="41">
        <v>27136.14</v>
      </c>
      <c r="I39" s="41">
        <v>1065.72</v>
      </c>
      <c r="J39" s="41">
        <v>2217.04</v>
      </c>
      <c r="K39" s="41">
        <f aca="true" t="shared" si="1" ref="K39:K44">SUM(B39:J39)</f>
        <v>242150.96000000002</v>
      </c>
    </row>
    <row r="40" spans="1:11" ht="17.25" customHeight="1">
      <c r="A40" s="28" t="s">
        <v>138</v>
      </c>
      <c r="B40" s="41">
        <v>25242.26</v>
      </c>
      <c r="C40" s="41">
        <v>31413.47</v>
      </c>
      <c r="D40" s="41">
        <v>34728.26</v>
      </c>
      <c r="E40" s="41">
        <v>18966.75</v>
      </c>
      <c r="F40" s="41">
        <v>31219.57</v>
      </c>
      <c r="G40" s="41">
        <v>37753.59</v>
      </c>
      <c r="H40" s="41">
        <v>23421.1</v>
      </c>
      <c r="I40" s="43">
        <v>0</v>
      </c>
      <c r="J40" s="43">
        <v>0</v>
      </c>
      <c r="K40" s="41">
        <f t="shared" si="1"/>
        <v>202745</v>
      </c>
    </row>
    <row r="41" spans="1:11" ht="17.25" customHeight="1">
      <c r="A41" s="29" t="s">
        <v>52</v>
      </c>
      <c r="B41" s="43">
        <v>906</v>
      </c>
      <c r="C41" s="43">
        <v>1222</v>
      </c>
      <c r="D41" s="43">
        <v>1342</v>
      </c>
      <c r="E41" s="43">
        <v>743</v>
      </c>
      <c r="F41" s="43">
        <v>1127</v>
      </c>
      <c r="G41" s="43">
        <v>1590</v>
      </c>
      <c r="H41" s="43">
        <v>837</v>
      </c>
      <c r="I41" s="43">
        <v>0</v>
      </c>
      <c r="J41" s="43">
        <v>0</v>
      </c>
      <c r="K41" s="21">
        <f>SUM(B41:J41)</f>
        <v>7767</v>
      </c>
    </row>
    <row r="42" spans="1:11" ht="17.25" customHeight="1">
      <c r="A42" s="29" t="s">
        <v>53</v>
      </c>
      <c r="B42" s="41">
        <v>27.86</v>
      </c>
      <c r="C42" s="41">
        <v>25.71</v>
      </c>
      <c r="D42" s="41">
        <v>25.88</v>
      </c>
      <c r="E42" s="41">
        <v>25.53</v>
      </c>
      <c r="F42" s="41">
        <v>27.7</v>
      </c>
      <c r="G42" s="41">
        <v>23.74</v>
      </c>
      <c r="H42" s="41">
        <v>27.98</v>
      </c>
      <c r="I42" s="43">
        <v>0</v>
      </c>
      <c r="J42" s="43">
        <v>0</v>
      </c>
      <c r="K42" s="41">
        <f>ROUND(K40/K41,2)</f>
        <v>26.1</v>
      </c>
    </row>
    <row r="43" spans="1:11" ht="17.25" customHeight="1">
      <c r="A43" s="44" t="s">
        <v>139</v>
      </c>
      <c r="B43" s="45">
        <v>4091.68</v>
      </c>
      <c r="C43" s="45">
        <v>5773.72</v>
      </c>
      <c r="D43" s="45">
        <v>6385.76</v>
      </c>
      <c r="E43" s="45">
        <v>3445.4</v>
      </c>
      <c r="F43" s="45">
        <v>5281.52</v>
      </c>
      <c r="G43" s="45">
        <v>7430.08</v>
      </c>
      <c r="H43" s="45">
        <v>3715.04</v>
      </c>
      <c r="I43" s="45">
        <v>1065.72</v>
      </c>
      <c r="J43" s="45">
        <v>2217.04</v>
      </c>
      <c r="K43" s="45">
        <f t="shared" si="1"/>
        <v>39405.96000000001</v>
      </c>
    </row>
    <row r="44" spans="1:11" ht="17.25" customHeight="1">
      <c r="A44" s="46" t="s">
        <v>54</v>
      </c>
      <c r="B44" s="47">
        <v>956</v>
      </c>
      <c r="C44" s="47">
        <v>1349</v>
      </c>
      <c r="D44" s="47">
        <v>1492</v>
      </c>
      <c r="E44" s="47">
        <v>805</v>
      </c>
      <c r="F44" s="47">
        <v>1234</v>
      </c>
      <c r="G44" s="47">
        <v>1736</v>
      </c>
      <c r="H44" s="47">
        <v>868</v>
      </c>
      <c r="I44" s="47">
        <v>249</v>
      </c>
      <c r="J44" s="47">
        <v>518</v>
      </c>
      <c r="K44" s="47">
        <f t="shared" si="1"/>
        <v>9207</v>
      </c>
    </row>
    <row r="45" spans="1:12" ht="17.25" customHeight="1">
      <c r="A45" s="46" t="s">
        <v>55</v>
      </c>
      <c r="B45" s="45">
        <v>4.28</v>
      </c>
      <c r="C45" s="45">
        <v>4.28</v>
      </c>
      <c r="D45" s="45">
        <v>4.28</v>
      </c>
      <c r="E45" s="45">
        <v>4.28</v>
      </c>
      <c r="F45" s="45">
        <v>4.28</v>
      </c>
      <c r="G45" s="45">
        <v>4.28</v>
      </c>
      <c r="H45" s="45">
        <v>4.28</v>
      </c>
      <c r="I45" s="45">
        <v>4.28</v>
      </c>
      <c r="J45" s="40">
        <v>4.28</v>
      </c>
      <c r="K45" s="45">
        <v>4.28</v>
      </c>
      <c r="L45" s="48"/>
    </row>
    <row r="46" spans="1:11" ht="17.25" customHeight="1">
      <c r="A46" s="34"/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42"/>
    </row>
    <row r="47" spans="1:11" ht="17.25" customHeight="1">
      <c r="A47" s="49" t="s">
        <v>56</v>
      </c>
      <c r="B47" s="50">
        <v>46636150.489999995</v>
      </c>
      <c r="C47" s="50">
        <v>66264932.21</v>
      </c>
      <c r="D47" s="50">
        <v>78105604</v>
      </c>
      <c r="E47" s="50">
        <v>43801057.53</v>
      </c>
      <c r="F47" s="50">
        <v>60189852.57999999</v>
      </c>
      <c r="G47" s="50">
        <v>84968089.63</v>
      </c>
      <c r="H47" s="50">
        <v>44278868.37</v>
      </c>
      <c r="I47" s="50">
        <v>16089771.319999998</v>
      </c>
      <c r="J47" s="50">
        <v>26947671.170000006</v>
      </c>
      <c r="K47" s="50">
        <f>SUM(B47:J47)</f>
        <v>467281997.3</v>
      </c>
    </row>
    <row r="48" spans="1:11" ht="17.25" customHeight="1">
      <c r="A48" s="28" t="s">
        <v>57</v>
      </c>
      <c r="B48" s="41">
        <v>46057436.12</v>
      </c>
      <c r="C48" s="41">
        <v>65537387.629999995</v>
      </c>
      <c r="D48" s="41">
        <v>77317850.60000001</v>
      </c>
      <c r="E48" s="41">
        <v>43107931.01000001</v>
      </c>
      <c r="F48" s="41">
        <v>59462802.14000002</v>
      </c>
      <c r="G48" s="41">
        <v>84053105.41</v>
      </c>
      <c r="H48" s="41">
        <v>43660846.79</v>
      </c>
      <c r="I48" s="41">
        <v>16089771.319999998</v>
      </c>
      <c r="J48" s="41">
        <v>26514296.750000004</v>
      </c>
      <c r="K48" s="41">
        <f aca="true" t="shared" si="2" ref="K48:K57">SUM(B48:J48)</f>
        <v>461801427.7700001</v>
      </c>
    </row>
    <row r="49" spans="1:11" ht="17.25" customHeight="1">
      <c r="A49" s="51" t="s">
        <v>58</v>
      </c>
      <c r="B49" s="41">
        <v>44070133.38000001</v>
      </c>
      <c r="C49" s="41">
        <v>62429401.81</v>
      </c>
      <c r="D49" s="41">
        <v>73746654.34</v>
      </c>
      <c r="E49" s="41">
        <v>41157288.349999994</v>
      </c>
      <c r="F49" s="41">
        <v>56796505.41999999</v>
      </c>
      <c r="G49" s="41">
        <v>80347329.33999997</v>
      </c>
      <c r="H49" s="41">
        <v>41356837.769999996</v>
      </c>
      <c r="I49" s="41">
        <v>16056734</v>
      </c>
      <c r="J49" s="41">
        <v>26445568.509999998</v>
      </c>
      <c r="K49" s="41">
        <f t="shared" si="2"/>
        <v>442406452.91999996</v>
      </c>
    </row>
    <row r="50" spans="1:11" ht="17.25" customHeight="1">
      <c r="A50" s="51" t="s">
        <v>59</v>
      </c>
      <c r="B50" s="33">
        <v>0</v>
      </c>
      <c r="C50" s="41">
        <v>138766.91999999998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41">
        <f t="shared" si="2"/>
        <v>138766.91999999998</v>
      </c>
    </row>
    <row r="51" spans="1:11" ht="17.25" customHeight="1">
      <c r="A51" s="52" t="s">
        <v>60</v>
      </c>
      <c r="B51" s="53">
        <v>-76136.13999999998</v>
      </c>
      <c r="C51" s="53">
        <v>-98627.80999999998</v>
      </c>
      <c r="D51" s="53">
        <v>-105364.46999999999</v>
      </c>
      <c r="E51" s="53">
        <v>-63340.02000000001</v>
      </c>
      <c r="F51" s="53">
        <v>-90624.54000000001</v>
      </c>
      <c r="G51" s="53">
        <v>-126073.03999999998</v>
      </c>
      <c r="H51" s="53">
        <v>-66749.03</v>
      </c>
      <c r="I51" s="33">
        <v>0</v>
      </c>
      <c r="J51" s="33">
        <v>0</v>
      </c>
      <c r="K51" s="53">
        <f>SUM(B51:J51)</f>
        <v>-626915.05</v>
      </c>
    </row>
    <row r="52" spans="1:11" ht="17.25" customHeight="1">
      <c r="A52" s="51" t="s">
        <v>61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f t="shared" si="2"/>
        <v>0</v>
      </c>
    </row>
    <row r="53" spans="1:11" ht="17.25" customHeight="1">
      <c r="A53" s="29" t="s">
        <v>62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41">
        <v>375968.79</v>
      </c>
      <c r="I53" s="31">
        <v>0</v>
      </c>
      <c r="J53" s="31">
        <v>0</v>
      </c>
      <c r="K53" s="41">
        <f t="shared" si="2"/>
        <v>375968.79</v>
      </c>
    </row>
    <row r="54" spans="1:11" ht="17.25" customHeight="1">
      <c r="A54" s="29" t="s">
        <v>63</v>
      </c>
      <c r="B54" s="53">
        <v>25242.26</v>
      </c>
      <c r="C54" s="53">
        <v>31413.47</v>
      </c>
      <c r="D54" s="53">
        <v>34728.26</v>
      </c>
      <c r="E54" s="53">
        <v>18966.75</v>
      </c>
      <c r="F54" s="53">
        <v>31219.57</v>
      </c>
      <c r="G54" s="53">
        <v>37753.59</v>
      </c>
      <c r="H54" s="53">
        <v>23421.1</v>
      </c>
      <c r="I54" s="33">
        <v>0</v>
      </c>
      <c r="J54" s="33">
        <v>0</v>
      </c>
      <c r="K54" s="53">
        <f>SUM(B54:J54)</f>
        <v>202745</v>
      </c>
    </row>
    <row r="55" spans="1:11" ht="17.25" customHeight="1">
      <c r="A55" s="29" t="s">
        <v>64</v>
      </c>
      <c r="B55" s="53">
        <v>126842.0799999999</v>
      </c>
      <c r="C55" s="53">
        <v>178985.32</v>
      </c>
      <c r="D55" s="53">
        <v>197958.56000000006</v>
      </c>
      <c r="E55" s="53">
        <v>106807.39999999995</v>
      </c>
      <c r="F55" s="53">
        <v>163727.12</v>
      </c>
      <c r="G55" s="53">
        <v>230332.47999999984</v>
      </c>
      <c r="H55" s="53">
        <v>115166.23999999992</v>
      </c>
      <c r="I55" s="54">
        <v>33037.320000000014</v>
      </c>
      <c r="J55" s="33">
        <v>68728.24</v>
      </c>
      <c r="K55" s="41">
        <f t="shared" si="2"/>
        <v>1221584.7599999998</v>
      </c>
    </row>
    <row r="56" spans="1:11" ht="17.25" customHeight="1">
      <c r="A56" s="29" t="s">
        <v>65</v>
      </c>
      <c r="B56" s="53">
        <v>1911354.54</v>
      </c>
      <c r="C56" s="53">
        <v>2857447.92</v>
      </c>
      <c r="D56" s="53">
        <v>3443873.91</v>
      </c>
      <c r="E56" s="53">
        <v>1888208.53</v>
      </c>
      <c r="F56" s="53">
        <v>2561974.57</v>
      </c>
      <c r="G56" s="53">
        <v>3563763.04</v>
      </c>
      <c r="H56" s="53">
        <v>1856201.92</v>
      </c>
      <c r="I56" s="33">
        <v>0</v>
      </c>
      <c r="J56" s="33">
        <v>0</v>
      </c>
      <c r="K56" s="53">
        <f>SUM(B56:J56)</f>
        <v>18082824.43</v>
      </c>
    </row>
    <row r="57" spans="1:11" ht="17.25" customHeight="1">
      <c r="A57" s="28" t="s">
        <v>66</v>
      </c>
      <c r="B57" s="53">
        <v>578714.3700000001</v>
      </c>
      <c r="C57" s="53">
        <v>727544.5800000003</v>
      </c>
      <c r="D57" s="53">
        <v>787753.4000000004</v>
      </c>
      <c r="E57" s="53">
        <v>693126.52</v>
      </c>
      <c r="F57" s="53">
        <v>727050.4399999998</v>
      </c>
      <c r="G57" s="53">
        <v>914984.22</v>
      </c>
      <c r="H57" s="53">
        <v>618021.5800000001</v>
      </c>
      <c r="I57" s="33">
        <v>0</v>
      </c>
      <c r="J57" s="54">
        <v>433374.42000000016</v>
      </c>
      <c r="K57" s="54">
        <f t="shared" si="2"/>
        <v>5480569.530000001</v>
      </c>
    </row>
    <row r="58" spans="1:11" ht="17.25" customHeight="1">
      <c r="A58" s="28"/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f>SUM(B58:J58)</f>
        <v>0</v>
      </c>
    </row>
    <row r="59" spans="1:11" ht="17.25" customHeight="1">
      <c r="A59" s="55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28"/>
      <c r="B60" s="33">
        <v>0</v>
      </c>
      <c r="C60" s="33"/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/>
    </row>
    <row r="61" spans="1:11" ht="18.75" customHeight="1">
      <c r="A61" s="34" t="s">
        <v>67</v>
      </c>
      <c r="B61" s="57">
        <v>-7581378.980000001</v>
      </c>
      <c r="C61" s="57">
        <v>-8290639.62</v>
      </c>
      <c r="D61" s="57">
        <v>-8457867.98</v>
      </c>
      <c r="E61" s="57">
        <v>-8276342.780000001</v>
      </c>
      <c r="F61" s="57">
        <v>-9546789.840000002</v>
      </c>
      <c r="G61" s="57">
        <v>-11497347.159999998</v>
      </c>
      <c r="H61" s="57">
        <v>-6591215.23</v>
      </c>
      <c r="I61" s="57">
        <v>-2276481.3699999996</v>
      </c>
      <c r="J61" s="57">
        <v>-1895191.7600000002</v>
      </c>
      <c r="K61" s="57">
        <f>SUM(B61:J61)</f>
        <v>-64413254.72</v>
      </c>
    </row>
    <row r="62" spans="1:11" ht="18.75" customHeight="1">
      <c r="A62" s="28" t="s">
        <v>68</v>
      </c>
      <c r="B62" s="57">
        <v>-5631020.66</v>
      </c>
      <c r="C62" s="57">
        <v>-5396969.99</v>
      </c>
      <c r="D62" s="57">
        <v>-5335293.240000001</v>
      </c>
      <c r="E62" s="57">
        <v>-6664944.34</v>
      </c>
      <c r="F62" s="57">
        <v>-6746218.840000001</v>
      </c>
      <c r="G62" s="57">
        <v>-7340665.350000001</v>
      </c>
      <c r="H62" s="57">
        <v>-4803074.6</v>
      </c>
      <c r="I62" s="57">
        <v>-839233.7999999998</v>
      </c>
      <c r="J62" s="57">
        <v>-1810730.3999999997</v>
      </c>
      <c r="K62" s="57">
        <f aca="true" t="shared" si="3" ref="K62:K91">SUM(B62:J62)</f>
        <v>-44568151.22</v>
      </c>
    </row>
    <row r="63" spans="1:11" ht="18.75" customHeight="1">
      <c r="A63" s="29" t="s">
        <v>69</v>
      </c>
      <c r="B63" s="57">
        <v>-3873765.6</v>
      </c>
      <c r="C63" s="57">
        <v>-5299996.8</v>
      </c>
      <c r="D63" s="57">
        <v>-4706755.999999999</v>
      </c>
      <c r="E63" s="57">
        <v>-3506050.999999999</v>
      </c>
      <c r="F63" s="57">
        <v>-4095678</v>
      </c>
      <c r="G63" s="57">
        <v>-5331213.800000001</v>
      </c>
      <c r="H63" s="57">
        <v>-4803074.6</v>
      </c>
      <c r="I63" s="57">
        <v>-839233.7999999998</v>
      </c>
      <c r="J63" s="57">
        <v>-1810730.3999999997</v>
      </c>
      <c r="K63" s="57">
        <f t="shared" si="3"/>
        <v>-34266500</v>
      </c>
    </row>
    <row r="64" spans="1:11" ht="18.75" customHeight="1">
      <c r="A64" s="29" t="s">
        <v>70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</row>
    <row r="65" spans="1:11" ht="18.75" customHeight="1">
      <c r="A65" s="29" t="s">
        <v>71</v>
      </c>
      <c r="B65" s="57">
        <v>-24331.400000000005</v>
      </c>
      <c r="C65" s="57">
        <v>-2869</v>
      </c>
      <c r="D65" s="57">
        <v>-3944.4</v>
      </c>
      <c r="E65" s="57">
        <v>-17726.999999999996</v>
      </c>
      <c r="F65" s="57">
        <v>-11373.400000000001</v>
      </c>
      <c r="G65" s="57">
        <v>-7212.400000000001</v>
      </c>
      <c r="H65" s="33">
        <v>0</v>
      </c>
      <c r="I65" s="33">
        <v>0</v>
      </c>
      <c r="J65" s="33">
        <v>0</v>
      </c>
      <c r="K65" s="57">
        <f t="shared" si="3"/>
        <v>-67457.6</v>
      </c>
    </row>
    <row r="66" spans="1:11" ht="18.75" customHeight="1">
      <c r="A66" s="29" t="s">
        <v>72</v>
      </c>
      <c r="B66" s="57">
        <v>-126562.79999999999</v>
      </c>
      <c r="C66" s="57">
        <v>-31961.8</v>
      </c>
      <c r="D66" s="57">
        <v>-39086.8</v>
      </c>
      <c r="E66" s="57">
        <v>-70547</v>
      </c>
      <c r="F66" s="57">
        <v>-38151.99999999999</v>
      </c>
      <c r="G66" s="57">
        <v>-36692.80000000001</v>
      </c>
      <c r="H66" s="33">
        <v>0</v>
      </c>
      <c r="I66" s="33">
        <v>0</v>
      </c>
      <c r="J66" s="33">
        <v>0</v>
      </c>
      <c r="K66" s="57">
        <f t="shared" si="3"/>
        <v>-343003.19999999995</v>
      </c>
    </row>
    <row r="67" spans="1:11" ht="18.75" customHeight="1">
      <c r="A67" s="29" t="s">
        <v>73</v>
      </c>
      <c r="B67" s="57">
        <v>-1606360.86</v>
      </c>
      <c r="C67" s="57">
        <v>-62142.39</v>
      </c>
      <c r="D67" s="57">
        <v>-585506.0399999999</v>
      </c>
      <c r="E67" s="57">
        <v>-3070619.339999999</v>
      </c>
      <c r="F67" s="57">
        <v>-2601015.44</v>
      </c>
      <c r="G67" s="57">
        <v>-1965546.35</v>
      </c>
      <c r="H67" s="33">
        <v>0</v>
      </c>
      <c r="I67" s="33">
        <v>0</v>
      </c>
      <c r="J67" s="33">
        <v>0</v>
      </c>
      <c r="K67" s="57">
        <f t="shared" si="3"/>
        <v>-9891190.419999998</v>
      </c>
    </row>
    <row r="68" spans="1:11" ht="18.75" customHeight="1">
      <c r="A68" s="29" t="s">
        <v>74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</row>
    <row r="69" spans="1:11" s="58" customFormat="1" ht="18.75" customHeight="1">
      <c r="A69" s="46" t="s">
        <v>75</v>
      </c>
      <c r="B69" s="53">
        <v>-2247748.9399999995</v>
      </c>
      <c r="C69" s="53">
        <v>-3438149.799999999</v>
      </c>
      <c r="D69" s="53">
        <v>-4098092.3800000004</v>
      </c>
      <c r="E69" s="53">
        <v>-2207442.080000001</v>
      </c>
      <c r="F69" s="53">
        <v>-3147476.24</v>
      </c>
      <c r="G69" s="53">
        <v>-4308406.029999999</v>
      </c>
      <c r="H69" s="53">
        <v>-2216780.4900000007</v>
      </c>
      <c r="I69" s="53">
        <v>-1584075.9100000008</v>
      </c>
      <c r="J69" s="53">
        <v>-251729.58000000002</v>
      </c>
      <c r="K69" s="53">
        <f t="shared" si="3"/>
        <v>-23499901.45</v>
      </c>
    </row>
    <row r="70" spans="1:11" ht="18.75" customHeight="1">
      <c r="A70" s="29" t="s">
        <v>76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f t="shared" si="3"/>
        <v>0</v>
      </c>
    </row>
    <row r="71" spans="1:11" ht="18.75" customHeight="1">
      <c r="A71" s="29" t="s">
        <v>77</v>
      </c>
      <c r="B71" s="33">
        <v>0</v>
      </c>
      <c r="C71" s="57">
        <v>-2528.790000000002</v>
      </c>
      <c r="D71" s="57">
        <v>-187.23999999999998</v>
      </c>
      <c r="E71" s="33">
        <v>0</v>
      </c>
      <c r="F71" s="33">
        <v>0</v>
      </c>
      <c r="G71" s="57">
        <v>-187.23999999999998</v>
      </c>
      <c r="H71" s="33">
        <v>0</v>
      </c>
      <c r="I71" s="33">
        <v>0</v>
      </c>
      <c r="J71" s="33">
        <v>0</v>
      </c>
      <c r="K71" s="53">
        <f t="shared" si="3"/>
        <v>-2903.2700000000013</v>
      </c>
    </row>
    <row r="72" spans="1:11" ht="18.75" customHeight="1">
      <c r="A72" s="29" t="s">
        <v>78</v>
      </c>
      <c r="B72" s="33">
        <v>0</v>
      </c>
      <c r="C72" s="33">
        <v>0</v>
      </c>
      <c r="D72" s="57">
        <v>-33100</v>
      </c>
      <c r="E72" s="33">
        <v>0</v>
      </c>
      <c r="F72" s="57">
        <v>-11799.999999999995</v>
      </c>
      <c r="G72" s="33">
        <v>0</v>
      </c>
      <c r="H72" s="33">
        <v>0</v>
      </c>
      <c r="I72" s="59">
        <v>-70540.03000000004</v>
      </c>
      <c r="J72" s="33">
        <v>0</v>
      </c>
      <c r="K72" s="53">
        <f t="shared" si="3"/>
        <v>-115440.03000000003</v>
      </c>
    </row>
    <row r="73" spans="1:11" ht="18.75" customHeight="1">
      <c r="A73" s="29" t="s">
        <v>79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57">
        <v>-1380000</v>
      </c>
      <c r="J73" s="33">
        <v>0</v>
      </c>
      <c r="K73" s="53">
        <f t="shared" si="3"/>
        <v>-1380000</v>
      </c>
    </row>
    <row r="74" spans="1:11" ht="18.75" customHeight="1">
      <c r="A74" s="51" t="s">
        <v>80</v>
      </c>
      <c r="B74" s="57">
        <v>-304730.01000000007</v>
      </c>
      <c r="C74" s="57">
        <v>-442370.0699999999</v>
      </c>
      <c r="D74" s="57">
        <v>-418189.93999999977</v>
      </c>
      <c r="E74" s="57">
        <v>-293259.9099999999</v>
      </c>
      <c r="F74" s="57">
        <v>-403000.0399999999</v>
      </c>
      <c r="G74" s="57">
        <v>-614109.93</v>
      </c>
      <c r="H74" s="57">
        <v>-300699.96</v>
      </c>
      <c r="I74" s="57">
        <v>-105710.06999999995</v>
      </c>
      <c r="J74" s="57">
        <v>-217930.07</v>
      </c>
      <c r="K74" s="53">
        <f t="shared" si="3"/>
        <v>-3099999.9999999995</v>
      </c>
    </row>
    <row r="75" spans="1:11" ht="18.75" customHeight="1">
      <c r="A75" s="29" t="s">
        <v>81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</row>
    <row r="76" spans="1:11" ht="18.75" customHeight="1">
      <c r="A76" s="29" t="s">
        <v>82</v>
      </c>
      <c r="B76" s="57">
        <v>-69891.48</v>
      </c>
      <c r="C76" s="57">
        <v>-179875.31999999998</v>
      </c>
      <c r="D76" s="57">
        <v>-238933.77000000002</v>
      </c>
      <c r="E76" s="57">
        <v>-63737.81</v>
      </c>
      <c r="F76" s="57">
        <v>-196814.83</v>
      </c>
      <c r="G76" s="57">
        <v>-147114.77</v>
      </c>
      <c r="H76" s="57">
        <v>-97002.64</v>
      </c>
      <c r="I76" s="57">
        <v>-27825.809999999998</v>
      </c>
      <c r="J76" s="57">
        <v>-33799.51</v>
      </c>
      <c r="K76" s="53">
        <f t="shared" si="3"/>
        <v>-1054995.94</v>
      </c>
    </row>
    <row r="77" spans="1:11" ht="18.75" customHeight="1">
      <c r="A77" s="29" t="s">
        <v>83</v>
      </c>
      <c r="B77" s="33">
        <v>0</v>
      </c>
      <c r="C77" s="57">
        <v>-11556.09</v>
      </c>
      <c r="D77" s="33">
        <v>0</v>
      </c>
      <c r="E77" s="33">
        <v>0</v>
      </c>
      <c r="F77" s="57">
        <v>-24789.3</v>
      </c>
      <c r="G77" s="57">
        <v>-26224.47</v>
      </c>
      <c r="H77" s="33">
        <v>0</v>
      </c>
      <c r="I77" s="33">
        <v>0</v>
      </c>
      <c r="J77" s="33">
        <v>0</v>
      </c>
      <c r="K77" s="57">
        <f t="shared" si="3"/>
        <v>-62569.86</v>
      </c>
    </row>
    <row r="78" spans="1:11" ht="18.75" customHeight="1">
      <c r="A78" s="29" t="s">
        <v>84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f t="shared" si="3"/>
        <v>0</v>
      </c>
    </row>
    <row r="79" spans="1:11" ht="18.75" customHeight="1">
      <c r="A79" s="29" t="s">
        <v>85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f t="shared" si="3"/>
        <v>0</v>
      </c>
    </row>
    <row r="80" spans="1:11" ht="18.75" customHeight="1">
      <c r="A80" s="29" t="s">
        <v>86</v>
      </c>
      <c r="B80" s="33">
        <v>0</v>
      </c>
      <c r="C80" s="33">
        <v>0</v>
      </c>
      <c r="D80" s="57">
        <v>-1685</v>
      </c>
      <c r="E80" s="33">
        <v>0</v>
      </c>
      <c r="F80" s="57">
        <v>-337</v>
      </c>
      <c r="G80" s="57">
        <v>-781.84</v>
      </c>
      <c r="H80" s="33">
        <v>0</v>
      </c>
      <c r="I80" s="33">
        <v>0</v>
      </c>
      <c r="J80" s="33">
        <v>0</v>
      </c>
      <c r="K80" s="57">
        <f t="shared" si="3"/>
        <v>-2803.84</v>
      </c>
    </row>
    <row r="81" spans="1:11" ht="18.75" customHeight="1">
      <c r="A81" s="29" t="s">
        <v>87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f t="shared" si="3"/>
        <v>0</v>
      </c>
    </row>
    <row r="82" spans="1:11" ht="18.75" customHeight="1">
      <c r="A82" s="29" t="s">
        <v>88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f t="shared" si="3"/>
        <v>0</v>
      </c>
    </row>
    <row r="83" spans="1:11" ht="18.75" customHeight="1">
      <c r="A83" s="29" t="s">
        <v>89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f t="shared" si="3"/>
        <v>0</v>
      </c>
    </row>
    <row r="84" spans="1:11" ht="18.75" customHeight="1">
      <c r="A84" s="29" t="s">
        <v>90</v>
      </c>
      <c r="B84" s="33">
        <v>0</v>
      </c>
      <c r="C84" s="33">
        <v>0</v>
      </c>
      <c r="D84" s="53">
        <v>-31000</v>
      </c>
      <c r="E84" s="33">
        <v>0</v>
      </c>
      <c r="F84" s="33">
        <v>0</v>
      </c>
      <c r="G84" s="53">
        <v>-27500</v>
      </c>
      <c r="H84" s="33">
        <v>0</v>
      </c>
      <c r="I84" s="33">
        <v>0</v>
      </c>
      <c r="J84" s="33">
        <v>0</v>
      </c>
      <c r="K84" s="53">
        <f t="shared" si="3"/>
        <v>-58500</v>
      </c>
    </row>
    <row r="85" spans="1:11" ht="18.75" customHeight="1">
      <c r="A85" s="29" t="s">
        <v>91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f t="shared" si="3"/>
        <v>0</v>
      </c>
    </row>
    <row r="86" spans="1:11" ht="18.75" customHeight="1">
      <c r="A86" s="29" t="s">
        <v>92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f t="shared" si="3"/>
        <v>0</v>
      </c>
    </row>
    <row r="87" spans="1:11" ht="18.75" customHeight="1">
      <c r="A87" s="29" t="s">
        <v>93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f t="shared" si="3"/>
        <v>0</v>
      </c>
    </row>
    <row r="88" spans="1:11" ht="18.75" customHeight="1">
      <c r="A88" s="29" t="s">
        <v>94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f t="shared" si="3"/>
        <v>0</v>
      </c>
    </row>
    <row r="89" spans="1:11" ht="18.75" customHeight="1">
      <c r="A89" s="29" t="s">
        <v>95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f t="shared" si="3"/>
        <v>0</v>
      </c>
    </row>
    <row r="90" spans="1:11" ht="18.75" customHeight="1">
      <c r="A90" s="29" t="s">
        <v>96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f t="shared" si="3"/>
        <v>0</v>
      </c>
    </row>
    <row r="91" spans="1:12" ht="18.75" customHeight="1">
      <c r="A91" s="29" t="s">
        <v>97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f t="shared" si="3"/>
        <v>0</v>
      </c>
      <c r="L91" s="60"/>
    </row>
    <row r="92" spans="1:12" ht="18.75" customHeight="1">
      <c r="A92" s="29" t="s">
        <v>98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61"/>
    </row>
    <row r="93" spans="1:12" ht="18.75" customHeight="1">
      <c r="A93" s="29" t="s">
        <v>99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61"/>
    </row>
    <row r="94" spans="1:12" ht="18.75" customHeight="1">
      <c r="A94" s="29" t="s">
        <v>100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61"/>
    </row>
    <row r="95" spans="1:12" ht="18.75" customHeight="1">
      <c r="A95" s="29" t="s">
        <v>101</v>
      </c>
      <c r="B95" s="57">
        <v>-78542.1</v>
      </c>
      <c r="C95" s="57">
        <v>-117419.33</v>
      </c>
      <c r="D95" s="57">
        <v>-141516.96</v>
      </c>
      <c r="E95" s="57">
        <v>-77590.98</v>
      </c>
      <c r="F95" s="57">
        <v>-105277.62</v>
      </c>
      <c r="G95" s="57">
        <v>-146443.49</v>
      </c>
      <c r="H95" s="57">
        <v>-76275.75</v>
      </c>
      <c r="I95" s="33">
        <v>0</v>
      </c>
      <c r="J95" s="33">
        <v>0</v>
      </c>
      <c r="K95" s="57">
        <f>SUM(B95:J95)</f>
        <v>-743066.23</v>
      </c>
      <c r="L95" s="61"/>
    </row>
    <row r="96" spans="1:12" ht="18.75" customHeight="1">
      <c r="A96" s="29" t="s">
        <v>102</v>
      </c>
      <c r="B96" s="57">
        <v>-1794585.35</v>
      </c>
      <c r="C96" s="57">
        <v>-2682879.63</v>
      </c>
      <c r="D96" s="57">
        <v>-3233479.47</v>
      </c>
      <c r="E96" s="57">
        <v>-1772853.38</v>
      </c>
      <c r="F96" s="57">
        <v>-2405457.45</v>
      </c>
      <c r="G96" s="57">
        <v>-3346044.29</v>
      </c>
      <c r="H96" s="57">
        <v>-1742802.14</v>
      </c>
      <c r="I96" s="33">
        <v>0</v>
      </c>
      <c r="J96" s="33">
        <v>0</v>
      </c>
      <c r="K96" s="57">
        <f>SUM(B96:J96)</f>
        <v>-16978101.71</v>
      </c>
      <c r="L96" s="61"/>
    </row>
    <row r="97" spans="1:12" s="58" customFormat="1" ht="18.75" customHeight="1">
      <c r="A97" s="46" t="s">
        <v>103</v>
      </c>
      <c r="B97" s="33">
        <v>0</v>
      </c>
      <c r="C97" s="53">
        <v>-1827.09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53">
        <f>SUM(B97:J97)</f>
        <v>-1827.09</v>
      </c>
      <c r="L97" s="62"/>
    </row>
    <row r="98" spans="1:12" ht="18.75" customHeight="1">
      <c r="A98" s="46" t="s">
        <v>104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1">
        <f>ROUND(SUM(B98:J98),2)</f>
        <v>0</v>
      </c>
      <c r="L98" s="61"/>
    </row>
    <row r="99" spans="1:12" ht="18.75" customHeight="1">
      <c r="A99" s="46" t="s">
        <v>105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1">
        <f>ROUND(SUM(B99:J99),2)</f>
        <v>0</v>
      </c>
      <c r="L99" s="61"/>
    </row>
    <row r="100" spans="1:12" ht="18.75" customHeight="1">
      <c r="A100" s="29"/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61"/>
    </row>
    <row r="101" spans="1:12" ht="18.75" customHeight="1">
      <c r="A101" s="28" t="s">
        <v>106</v>
      </c>
      <c r="B101" s="57">
        <v>313194.34</v>
      </c>
      <c r="C101" s="57">
        <v>614885.2699999999</v>
      </c>
      <c r="D101" s="57">
        <v>957312.23</v>
      </c>
      <c r="E101" s="57">
        <v>601396.31</v>
      </c>
      <c r="F101" s="57">
        <v>387165.69000000006</v>
      </c>
      <c r="G101" s="57">
        <v>188961</v>
      </c>
      <c r="H101" s="57">
        <v>438015.75</v>
      </c>
      <c r="I101" s="57">
        <v>146828.34</v>
      </c>
      <c r="J101" s="57">
        <v>209067.41</v>
      </c>
      <c r="K101" s="53">
        <f>SUM(B101:J101)</f>
        <v>3856826.34</v>
      </c>
      <c r="L101" s="61"/>
    </row>
    <row r="102" spans="1:12" ht="18.75" customHeight="1">
      <c r="A102" s="28" t="s">
        <v>107</v>
      </c>
      <c r="B102" s="57">
        <v>-15803.720000000001</v>
      </c>
      <c r="C102" s="57">
        <v>-70251.84</v>
      </c>
      <c r="D102" s="57">
        <v>18205.41</v>
      </c>
      <c r="E102" s="57">
        <v>-5352.67</v>
      </c>
      <c r="F102" s="57">
        <v>-40260.45</v>
      </c>
      <c r="G102" s="57">
        <v>-37236.78</v>
      </c>
      <c r="H102" s="57">
        <v>-9375.89</v>
      </c>
      <c r="I102" s="33">
        <v>0</v>
      </c>
      <c r="J102" s="53">
        <v>-41799.19</v>
      </c>
      <c r="K102" s="53">
        <f aca="true" t="shared" si="4" ref="K102:K107">SUM(B102:J102)</f>
        <v>-201875.13</v>
      </c>
      <c r="L102" s="60"/>
    </row>
    <row r="103" spans="1:12" ht="18.75" customHeight="1">
      <c r="A103" s="28"/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31">
        <f t="shared" si="4"/>
        <v>0</v>
      </c>
      <c r="L103" s="63"/>
    </row>
    <row r="104" spans="1:12" ht="18.75" customHeight="1">
      <c r="A104" s="28" t="s">
        <v>108</v>
      </c>
      <c r="B104" s="57">
        <v>39054771.51</v>
      </c>
      <c r="C104" s="57">
        <v>57988457.27000001</v>
      </c>
      <c r="D104" s="57">
        <v>69647736.02000001</v>
      </c>
      <c r="E104" s="57">
        <v>35524714.75</v>
      </c>
      <c r="F104" s="57">
        <v>50643062.739999995</v>
      </c>
      <c r="G104" s="57">
        <v>73470742.47000001</v>
      </c>
      <c r="H104" s="57">
        <v>37687653.13999999</v>
      </c>
      <c r="I104" s="64">
        <v>13813289.949999997</v>
      </c>
      <c r="J104" s="64">
        <v>25058976.369999994</v>
      </c>
      <c r="K104" s="65">
        <f t="shared" si="4"/>
        <v>402889404.22</v>
      </c>
      <c r="L104" s="66"/>
    </row>
    <row r="105" spans="1:12" ht="18" customHeight="1">
      <c r="A105" s="28" t="s">
        <v>109</v>
      </c>
      <c r="B105" s="57">
        <v>38491860.86000001</v>
      </c>
      <c r="C105" s="57">
        <v>57317153.110000014</v>
      </c>
      <c r="D105" s="57">
        <v>68841777.21</v>
      </c>
      <c r="E105" s="57">
        <v>34836940.9</v>
      </c>
      <c r="F105" s="57">
        <v>49956272.75000002</v>
      </c>
      <c r="G105" s="57">
        <v>72592995.03000002</v>
      </c>
      <c r="H105" s="57">
        <v>37079007.45</v>
      </c>
      <c r="I105" s="64">
        <v>13813289.949999997</v>
      </c>
      <c r="J105" s="64">
        <v>24660904.18</v>
      </c>
      <c r="K105" s="65">
        <f t="shared" si="4"/>
        <v>397590201.44000006</v>
      </c>
      <c r="L105" s="66"/>
    </row>
    <row r="106" spans="1:12" ht="18.75" customHeight="1">
      <c r="A106" s="28" t="s">
        <v>110</v>
      </c>
      <c r="B106" s="57">
        <v>562910.6500000001</v>
      </c>
      <c r="C106" s="57">
        <v>671304.1600000003</v>
      </c>
      <c r="D106" s="57">
        <v>805958.8100000004</v>
      </c>
      <c r="E106" s="57">
        <v>687773.8500000001</v>
      </c>
      <c r="F106" s="57">
        <v>686789.9899999998</v>
      </c>
      <c r="G106" s="57">
        <v>877747.44</v>
      </c>
      <c r="H106" s="57">
        <v>608645.6900000001</v>
      </c>
      <c r="I106" s="33">
        <v>0</v>
      </c>
      <c r="J106" s="64">
        <v>398072.1900000002</v>
      </c>
      <c r="K106" s="65">
        <f t="shared" si="4"/>
        <v>5299202.780000001</v>
      </c>
      <c r="L106" s="67"/>
    </row>
    <row r="107" spans="1:13" ht="18.75" customHeight="1">
      <c r="A107" s="28" t="s">
        <v>111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f t="shared" si="4"/>
        <v>0</v>
      </c>
      <c r="M107" s="48"/>
    </row>
    <row r="108" spans="1:11" ht="18.75" customHeight="1">
      <c r="A108" s="28" t="s">
        <v>112</v>
      </c>
      <c r="B108" s="33">
        <v>0</v>
      </c>
      <c r="C108" s="53">
        <v>-14164.680000000002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53">
        <v>-6496.959999999999</v>
      </c>
      <c r="K108" s="65">
        <f>SUM(B108:J108)</f>
        <v>-20661.64</v>
      </c>
    </row>
    <row r="109" spans="1:11" ht="18.75" customHeight="1">
      <c r="A109" s="34"/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/>
    </row>
    <row r="110" spans="1:11" ht="18.75" customHeight="1">
      <c r="A110" s="68"/>
      <c r="B110" s="68"/>
      <c r="C110" s="69"/>
      <c r="D110" s="68"/>
      <c r="E110" s="68"/>
      <c r="F110" s="68"/>
      <c r="G110" s="68"/>
      <c r="H110" s="68"/>
      <c r="I110" s="68"/>
      <c r="J110" s="68"/>
      <c r="K110" s="68"/>
    </row>
    <row r="111" spans="1:11" ht="18.75" customHeight="1">
      <c r="A111" s="17"/>
      <c r="B111" s="70">
        <v>0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/>
    </row>
    <row r="112" spans="1:12" ht="18.75" customHeight="1">
      <c r="A112" s="71" t="s">
        <v>113</v>
      </c>
      <c r="B112" s="72"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3">
        <f>SUM(K113:K131)</f>
        <v>402889404.3000001</v>
      </c>
      <c r="L112" s="63"/>
    </row>
    <row r="113" spans="1:11" ht="18.75" customHeight="1">
      <c r="A113" s="74" t="s">
        <v>114</v>
      </c>
      <c r="B113" s="57">
        <v>5085077.56</v>
      </c>
      <c r="C113" s="75">
        <v>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3">
        <f>SUM(B113:J113)</f>
        <v>5085077.56</v>
      </c>
    </row>
    <row r="114" spans="1:11" ht="18.75" customHeight="1">
      <c r="A114" s="74" t="s">
        <v>115</v>
      </c>
      <c r="B114" s="57">
        <v>33969693.95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3">
        <f aca="true" t="shared" si="5" ref="K114:K131">SUM(B114:J114)</f>
        <v>33969693.95</v>
      </c>
    </row>
    <row r="115" spans="1:11" ht="18.75" customHeight="1">
      <c r="A115" s="74" t="s">
        <v>116</v>
      </c>
      <c r="B115" s="75">
        <v>0</v>
      </c>
      <c r="C115" s="57">
        <v>57988457.280000016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3">
        <f t="shared" si="5"/>
        <v>57988457.280000016</v>
      </c>
    </row>
    <row r="116" spans="1:11" ht="18.75" customHeight="1">
      <c r="A116" s="74" t="s">
        <v>117</v>
      </c>
      <c r="B116" s="75">
        <v>0</v>
      </c>
      <c r="C116" s="75">
        <v>0</v>
      </c>
      <c r="D116" s="57">
        <v>69647736.02000001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3">
        <f t="shared" si="5"/>
        <v>69647736.02000001</v>
      </c>
    </row>
    <row r="117" spans="1:11" ht="18.75" customHeight="1">
      <c r="A117" s="74" t="s">
        <v>118</v>
      </c>
      <c r="B117" s="75">
        <v>0</v>
      </c>
      <c r="C117" s="75">
        <v>0</v>
      </c>
      <c r="D117" s="75">
        <v>0</v>
      </c>
      <c r="E117" s="57">
        <v>31972243.330000002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3">
        <f t="shared" si="5"/>
        <v>31972243.330000002</v>
      </c>
    </row>
    <row r="118" spans="1:11" ht="18.75" customHeight="1">
      <c r="A118" s="74" t="s">
        <v>119</v>
      </c>
      <c r="B118" s="75">
        <v>0</v>
      </c>
      <c r="C118" s="75">
        <v>0</v>
      </c>
      <c r="D118" s="75">
        <v>0</v>
      </c>
      <c r="E118" s="57">
        <v>3552471.4000000004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3">
        <f t="shared" si="5"/>
        <v>3552471.4000000004</v>
      </c>
    </row>
    <row r="119" spans="1:11" ht="18.75" customHeight="1">
      <c r="A119" s="76" t="s">
        <v>120</v>
      </c>
      <c r="B119" s="75">
        <v>0</v>
      </c>
      <c r="C119" s="75">
        <v>0</v>
      </c>
      <c r="D119" s="75">
        <v>0</v>
      </c>
      <c r="E119" s="75">
        <v>0</v>
      </c>
      <c r="F119" s="57">
        <v>10030888.020000003</v>
      </c>
      <c r="G119" s="75">
        <v>0</v>
      </c>
      <c r="H119" s="75">
        <v>0</v>
      </c>
      <c r="I119" s="75">
        <v>0</v>
      </c>
      <c r="J119" s="75">
        <v>0</v>
      </c>
      <c r="K119" s="73">
        <f t="shared" si="5"/>
        <v>10030888.020000003</v>
      </c>
    </row>
    <row r="120" spans="1:11" ht="18.75" customHeight="1">
      <c r="A120" s="76" t="s">
        <v>121</v>
      </c>
      <c r="B120" s="75">
        <v>0</v>
      </c>
      <c r="C120" s="75">
        <v>0</v>
      </c>
      <c r="D120" s="75">
        <v>0</v>
      </c>
      <c r="E120" s="75">
        <v>0</v>
      </c>
      <c r="F120" s="57">
        <v>18368663.76</v>
      </c>
      <c r="G120" s="75">
        <v>0</v>
      </c>
      <c r="H120" s="75">
        <v>0</v>
      </c>
      <c r="I120" s="75">
        <v>0</v>
      </c>
      <c r="J120" s="75">
        <v>0</v>
      </c>
      <c r="K120" s="73">
        <f t="shared" si="5"/>
        <v>18368663.76</v>
      </c>
    </row>
    <row r="121" spans="1:11" ht="18.75" customHeight="1">
      <c r="A121" s="76" t="s">
        <v>122</v>
      </c>
      <c r="B121" s="75">
        <v>0</v>
      </c>
      <c r="C121" s="75">
        <v>0</v>
      </c>
      <c r="D121" s="75">
        <v>0</v>
      </c>
      <c r="E121" s="75">
        <v>0</v>
      </c>
      <c r="F121" s="57">
        <v>2501052.4599999995</v>
      </c>
      <c r="G121" s="75">
        <v>0</v>
      </c>
      <c r="H121" s="75">
        <v>0</v>
      </c>
      <c r="I121" s="75">
        <v>0</v>
      </c>
      <c r="J121" s="75">
        <v>0</v>
      </c>
      <c r="K121" s="73">
        <f t="shared" si="5"/>
        <v>2501052.4599999995</v>
      </c>
    </row>
    <row r="122" spans="1:11" ht="18.75" customHeight="1">
      <c r="A122" s="76" t="s">
        <v>123</v>
      </c>
      <c r="B122" s="77">
        <v>0</v>
      </c>
      <c r="C122" s="77">
        <v>0</v>
      </c>
      <c r="D122" s="77">
        <v>0</v>
      </c>
      <c r="E122" s="77">
        <v>0</v>
      </c>
      <c r="F122" s="57">
        <v>19742458.490000002</v>
      </c>
      <c r="G122" s="77">
        <v>0</v>
      </c>
      <c r="H122" s="77">
        <v>0</v>
      </c>
      <c r="I122" s="77">
        <v>0</v>
      </c>
      <c r="J122" s="77">
        <v>0</v>
      </c>
      <c r="K122" s="78">
        <f t="shared" si="5"/>
        <v>19742458.490000002</v>
      </c>
    </row>
    <row r="123" spans="1:11" ht="18.75" customHeight="1">
      <c r="A123" s="76" t="s">
        <v>124</v>
      </c>
      <c r="B123" s="75">
        <v>0</v>
      </c>
      <c r="C123" s="75">
        <v>0</v>
      </c>
      <c r="D123" s="75">
        <v>0</v>
      </c>
      <c r="E123" s="75">
        <v>0</v>
      </c>
      <c r="F123" s="75">
        <v>0</v>
      </c>
      <c r="G123" s="57">
        <v>21491702.27</v>
      </c>
      <c r="H123" s="75">
        <v>0</v>
      </c>
      <c r="I123" s="75">
        <v>0</v>
      </c>
      <c r="J123" s="75">
        <v>0</v>
      </c>
      <c r="K123" s="73">
        <f t="shared" si="5"/>
        <v>21491702.27</v>
      </c>
    </row>
    <row r="124" spans="1:11" ht="18.75" customHeight="1">
      <c r="A124" s="76" t="s">
        <v>125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57">
        <v>1742223.6400000004</v>
      </c>
      <c r="H124" s="75">
        <v>0</v>
      </c>
      <c r="I124" s="75">
        <v>0</v>
      </c>
      <c r="J124" s="75">
        <v>0</v>
      </c>
      <c r="K124" s="73">
        <f t="shared" si="5"/>
        <v>1742223.6400000004</v>
      </c>
    </row>
    <row r="125" spans="1:11" ht="18.75" customHeight="1">
      <c r="A125" s="76" t="s">
        <v>126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57">
        <v>10703360.76</v>
      </c>
      <c r="H125" s="75">
        <v>0</v>
      </c>
      <c r="I125" s="75">
        <v>0</v>
      </c>
      <c r="J125" s="75">
        <v>0</v>
      </c>
      <c r="K125" s="73">
        <f t="shared" si="5"/>
        <v>10703360.76</v>
      </c>
    </row>
    <row r="126" spans="1:11" ht="18.75" customHeight="1">
      <c r="A126" s="76" t="s">
        <v>127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57">
        <v>10391076.37</v>
      </c>
      <c r="H126" s="75">
        <v>0</v>
      </c>
      <c r="I126" s="75">
        <v>0</v>
      </c>
      <c r="J126" s="75">
        <v>0</v>
      </c>
      <c r="K126" s="73">
        <f t="shared" si="5"/>
        <v>10391076.37</v>
      </c>
    </row>
    <row r="127" spans="1:11" ht="18.75" customHeight="1">
      <c r="A127" s="76" t="s">
        <v>128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57">
        <v>29142379.549999993</v>
      </c>
      <c r="H127" s="75">
        <v>0</v>
      </c>
      <c r="I127" s="75">
        <v>0</v>
      </c>
      <c r="J127" s="75">
        <v>0</v>
      </c>
      <c r="K127" s="73">
        <f t="shared" si="5"/>
        <v>29142379.549999993</v>
      </c>
    </row>
    <row r="128" spans="1:11" ht="18.75" customHeight="1">
      <c r="A128" s="76" t="s">
        <v>129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57">
        <v>13510019.989999998</v>
      </c>
      <c r="I128" s="75">
        <v>0</v>
      </c>
      <c r="J128" s="75">
        <v>0</v>
      </c>
      <c r="K128" s="73">
        <f t="shared" si="5"/>
        <v>13510019.989999998</v>
      </c>
    </row>
    <row r="129" spans="1:11" ht="18.75" customHeight="1">
      <c r="A129" s="76" t="s">
        <v>130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v>0</v>
      </c>
      <c r="H129" s="57">
        <v>24177633.160000004</v>
      </c>
      <c r="I129" s="75">
        <v>0</v>
      </c>
      <c r="J129" s="75">
        <v>0</v>
      </c>
      <c r="K129" s="73">
        <f t="shared" si="5"/>
        <v>24177633.160000004</v>
      </c>
    </row>
    <row r="130" spans="1:11" ht="18.75" customHeight="1">
      <c r="A130" s="76" t="s">
        <v>131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57">
        <v>13813289.949999997</v>
      </c>
      <c r="J130" s="75">
        <v>0</v>
      </c>
      <c r="K130" s="73">
        <f t="shared" si="5"/>
        <v>13813289.949999997</v>
      </c>
    </row>
    <row r="131" spans="1:11" ht="18.75" customHeight="1">
      <c r="A131" s="79" t="s">
        <v>132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1">
        <v>25058976.339999992</v>
      </c>
      <c r="K131" s="82">
        <f t="shared" si="5"/>
        <v>25058976.339999992</v>
      </c>
    </row>
    <row r="132" spans="1:11" ht="18" customHeight="1">
      <c r="A132" s="83" t="s">
        <v>133</v>
      </c>
      <c r="B132" s="84">
        <v>0</v>
      </c>
      <c r="C132" s="84">
        <v>0</v>
      </c>
      <c r="D132" s="84">
        <v>0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4">
        <f>J104-J131</f>
        <v>0.030000001192092896</v>
      </c>
      <c r="K132" s="85"/>
    </row>
    <row r="133" ht="18" customHeight="1">
      <c r="A133" s="83" t="s">
        <v>134</v>
      </c>
    </row>
    <row r="134" ht="18" customHeight="1">
      <c r="A134" s="83" t="s">
        <v>135</v>
      </c>
    </row>
    <row r="135" ht="18" customHeight="1">
      <c r="A135" s="83" t="s">
        <v>136</v>
      </c>
    </row>
    <row r="136" ht="18" customHeight="1">
      <c r="A136" s="83" t="s">
        <v>137</v>
      </c>
    </row>
    <row r="137" ht="18" customHeight="1"/>
    <row r="138" ht="18" customHeight="1"/>
  </sheetData>
  <sheetProtection/>
  <mergeCells count="7">
    <mergeCell ref="A1:K1"/>
    <mergeCell ref="A2:L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2017-05-03T14:27:20Z</dcterms:created>
  <dcterms:modified xsi:type="dcterms:W3CDTF">2017-05-03T14:28:39Z</dcterms:modified>
  <cp:category/>
  <cp:version/>
  <cp:contentType/>
  <cp:contentStatus/>
</cp:coreProperties>
</file>