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<sst xmlns="http://schemas.openxmlformats.org/spreadsheetml/2006/main" count="105" uniqueCount="103">
  <si>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</si>
  <si>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</si>
  <si>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</si>
  <si>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</si>
  <si>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</si>
  <si>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</si>
  <si>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</si>
  <si>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</si>
  <si>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</si>
  <si>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</si>
  <si>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</si>
  <si>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</si>
  <si>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</si>
  <si>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</si>
  <si>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</si>
  <si>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</si>
  <si>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</si>
  <si>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</si>
  <si>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</si>
  <si>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</si>
  <si>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</si>
  <si>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</si>
  <si>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</si>
  <si>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</si>
  <si>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</si>
  <si>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</si>
  <si>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</si>
  <si>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</si>
  <si>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</si>
  <si>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</si>
  <si>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</si>
  <si>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</si>
  <si>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</si>
  <si>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</si>
  <si>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</si>
  <si>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</si>
  <si>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</si>
  <si>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</si>
  <si>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</si>
  <si>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</si>
  <si>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</si>
  <si>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</si>
  <si>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</si>
  <si>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</si>
  <si>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</si>
  <si>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</si>
  <si>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</si>
  <si>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</si>
  <si>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</si>
  <si>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</si>
  <si>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</si>
  <si>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</si>
  <si>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</si>
  <si>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</si>
  <si>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</si>
  <si>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</si>
  <si>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</si>
  <si>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</si>
  <si>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</si>
  <si>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</si>
  <si>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</si>
  <si>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</si>
  <si>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</si>
  <si>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</si>
  <si>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</si>
  <si>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</si>
  <si>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</si>
  <si>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</si>
  <si>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</si>
  <si>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</si>
  <si>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</si>
  <si>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</si>
  <si>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</si>
  <si>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</si>
  <si>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</si>
  <si>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</si>
  <si>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</si>
  <si>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</si>
  <si>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</si>
  <si>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</si>
  <si>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</si>
  <si>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</si>
  <si>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</si>
  <si>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</si>
  <si>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</si>
  <si>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</si>
  <si>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</si>
  <si>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</si>
  <si>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</si>
  <si>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</si>
  <si>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</si>
  <si>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</si>
  <si>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</si>
  <si>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</si>
  <si>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</si>
  <si>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</si>
  <si>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</si>
  <si>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</si>
  <si>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</si>
  <si>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16/03/17 - VENCIMENTO 28/03/17</t>
  </si>
  <si>
    <t>5.3. Revisão de Remuneração pelo Transporte Coletivo (1)</t>
  </si>
  <si>
    <t>8. Tarifa de Remuneração por Passageiro (2)</t>
  </si>
  <si>
    <t>Nota: (1) Revisão de passageiros transportados, mês de fevereiro/2017, todas as áreas. Total de 190.925 passageiros.
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</si>
</sst>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79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79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79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99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540194</v>
      </c>
      <c r="C7" s="10">
        <f>C8+C20+C24</f>
        <v>404388</v>
      </c>
      <c r="D7" s="10">
        <f>D8+D20+D24</f>
        <v>398741</v>
      </c>
      <c r="E7" s="10">
        <f>E8+E20+E24</f>
        <v>58807</v>
      </c>
      <c r="F7" s="10">
        <f aca="true" t="shared" si="0" ref="F7:M7">F8+F20+F24</f>
        <v>345892</v>
      </c>
      <c r="G7" s="10">
        <f t="shared" si="0"/>
        <v>558616</v>
      </c>
      <c r="H7" s="10">
        <f t="shared" si="0"/>
        <v>497258</v>
      </c>
      <c r="I7" s="10">
        <f t="shared" si="0"/>
        <v>443789</v>
      </c>
      <c r="J7" s="10">
        <f t="shared" si="0"/>
        <v>316558</v>
      </c>
      <c r="K7" s="10">
        <f t="shared" si="0"/>
        <v>382359</v>
      </c>
      <c r="L7" s="10">
        <f t="shared" si="0"/>
        <v>161648</v>
      </c>
      <c r="M7" s="10">
        <f t="shared" si="0"/>
        <v>95234</v>
      </c>
      <c r="N7" s="10">
        <f>+N8+N20+N24</f>
        <v>4203484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237530</v>
      </c>
      <c r="C8" s="12">
        <f>+C9+C12+C16</f>
        <v>189675</v>
      </c>
      <c r="D8" s="12">
        <f>+D9+D12+D16</f>
        <v>203378</v>
      </c>
      <c r="E8" s="12">
        <f>+E9+E12+E16</f>
        <v>27141</v>
      </c>
      <c r="F8" s="12">
        <f aca="true" t="shared" si="1" ref="F8:M8">+F9+F12+F16</f>
        <v>160642</v>
      </c>
      <c r="G8" s="12">
        <f t="shared" si="1"/>
        <v>268594</v>
      </c>
      <c r="H8" s="12">
        <f t="shared" si="1"/>
        <v>233260</v>
      </c>
      <c r="I8" s="12">
        <f t="shared" si="1"/>
        <v>214504</v>
      </c>
      <c r="J8" s="12">
        <f t="shared" si="1"/>
        <v>153468</v>
      </c>
      <c r="K8" s="12">
        <f t="shared" si="1"/>
        <v>176065</v>
      </c>
      <c r="L8" s="12">
        <f t="shared" si="1"/>
        <v>84265</v>
      </c>
      <c r="M8" s="12">
        <f t="shared" si="1"/>
        <v>51075</v>
      </c>
      <c r="N8" s="12">
        <f>SUM(B8:M8)</f>
        <v>1999597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19514</v>
      </c>
      <c r="C9" s="14">
        <v>20505</v>
      </c>
      <c r="D9" s="14">
        <v>13674</v>
      </c>
      <c r="E9" s="14">
        <v>1609</v>
      </c>
      <c r="F9" s="14">
        <v>11554</v>
      </c>
      <c r="G9" s="14">
        <v>22785</v>
      </c>
      <c r="H9" s="14">
        <v>26610</v>
      </c>
      <c r="I9" s="14">
        <v>11989</v>
      </c>
      <c r="J9" s="14">
        <v>16010</v>
      </c>
      <c r="K9" s="14">
        <v>12322</v>
      </c>
      <c r="L9" s="14">
        <v>9091</v>
      </c>
      <c r="M9" s="14">
        <v>5865</v>
      </c>
      <c r="N9" s="12">
        <f aca="true" t="shared" si="2" ref="N9:N19">SUM(B9:M9)</f>
        <v>171528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19514</v>
      </c>
      <c r="C10" s="14">
        <f>+C9-C11</f>
        <v>20505</v>
      </c>
      <c r="D10" s="14">
        <f>+D9-D11</f>
        <v>13674</v>
      </c>
      <c r="E10" s="14">
        <f>+E9-E11</f>
        <v>1609</v>
      </c>
      <c r="F10" s="14">
        <f aca="true" t="shared" si="3" ref="F10:M10">+F9-F11</f>
        <v>11554</v>
      </c>
      <c r="G10" s="14">
        <f t="shared" si="3"/>
        <v>22785</v>
      </c>
      <c r="H10" s="14">
        <f t="shared" si="3"/>
        <v>26610</v>
      </c>
      <c r="I10" s="14">
        <f t="shared" si="3"/>
        <v>11989</v>
      </c>
      <c r="J10" s="14">
        <f t="shared" si="3"/>
        <v>16010</v>
      </c>
      <c r="K10" s="14">
        <f t="shared" si="3"/>
        <v>12322</v>
      </c>
      <c r="L10" s="14">
        <f t="shared" si="3"/>
        <v>9091</v>
      </c>
      <c r="M10" s="14">
        <f t="shared" si="3"/>
        <v>5865</v>
      </c>
      <c r="N10" s="12">
        <f t="shared" si="2"/>
        <v>171528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184682</v>
      </c>
      <c r="C12" s="14">
        <f>C13+C14+C15</f>
        <v>146268</v>
      </c>
      <c r="D12" s="14">
        <f>D13+D14+D15</f>
        <v>164656</v>
      </c>
      <c r="E12" s="14">
        <f>E13+E14+E15</f>
        <v>22369</v>
      </c>
      <c r="F12" s="14">
        <f aca="true" t="shared" si="4" ref="F12:M12">F13+F14+F15</f>
        <v>128143</v>
      </c>
      <c r="G12" s="14">
        <f t="shared" si="4"/>
        <v>211201</v>
      </c>
      <c r="H12" s="14">
        <f t="shared" si="4"/>
        <v>177359</v>
      </c>
      <c r="I12" s="14">
        <f t="shared" si="4"/>
        <v>172739</v>
      </c>
      <c r="J12" s="14">
        <f t="shared" si="4"/>
        <v>116974</v>
      </c>
      <c r="K12" s="14">
        <f t="shared" si="4"/>
        <v>135813</v>
      </c>
      <c r="L12" s="14">
        <f t="shared" si="4"/>
        <v>65076</v>
      </c>
      <c r="M12" s="14">
        <f t="shared" si="4"/>
        <v>39885</v>
      </c>
      <c r="N12" s="12">
        <f t="shared" si="2"/>
        <v>1565165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92355</v>
      </c>
      <c r="C13" s="14">
        <v>74343</v>
      </c>
      <c r="D13" s="14">
        <v>80823</v>
      </c>
      <c r="E13" s="14">
        <v>11274</v>
      </c>
      <c r="F13" s="14">
        <v>63127</v>
      </c>
      <c r="G13" s="14">
        <v>104694</v>
      </c>
      <c r="H13" s="14">
        <v>92890</v>
      </c>
      <c r="I13" s="14">
        <v>88933</v>
      </c>
      <c r="J13" s="14">
        <v>58343</v>
      </c>
      <c r="K13" s="14">
        <v>67498</v>
      </c>
      <c r="L13" s="14">
        <v>31925</v>
      </c>
      <c r="M13" s="14">
        <v>18955</v>
      </c>
      <c r="N13" s="12">
        <f t="shared" si="2"/>
        <v>785160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87556</v>
      </c>
      <c r="C14" s="14">
        <v>65958</v>
      </c>
      <c r="D14" s="14">
        <v>80778</v>
      </c>
      <c r="E14" s="14">
        <v>10386</v>
      </c>
      <c r="F14" s="14">
        <v>60844</v>
      </c>
      <c r="G14" s="14">
        <v>98008</v>
      </c>
      <c r="H14" s="14">
        <v>78488</v>
      </c>
      <c r="I14" s="14">
        <v>80740</v>
      </c>
      <c r="J14" s="14">
        <v>55234</v>
      </c>
      <c r="K14" s="14">
        <v>65188</v>
      </c>
      <c r="L14" s="14">
        <v>31210</v>
      </c>
      <c r="M14" s="14">
        <v>20094</v>
      </c>
      <c r="N14" s="12">
        <f t="shared" si="2"/>
        <v>734484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4771</v>
      </c>
      <c r="C15" s="14">
        <v>5967</v>
      </c>
      <c r="D15" s="14">
        <v>3055</v>
      </c>
      <c r="E15" s="14">
        <v>709</v>
      </c>
      <c r="F15" s="14">
        <v>4172</v>
      </c>
      <c r="G15" s="14">
        <v>8499</v>
      </c>
      <c r="H15" s="14">
        <v>5981</v>
      </c>
      <c r="I15" s="14">
        <v>3066</v>
      </c>
      <c r="J15" s="14">
        <v>3397</v>
      </c>
      <c r="K15" s="14">
        <v>3127</v>
      </c>
      <c r="L15" s="14">
        <v>1941</v>
      </c>
      <c r="M15" s="14">
        <v>836</v>
      </c>
      <c r="N15" s="12">
        <f t="shared" si="2"/>
        <v>45521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33334</v>
      </c>
      <c r="C16" s="14">
        <f>C17+C18+C19</f>
        <v>22902</v>
      </c>
      <c r="D16" s="14">
        <f>D17+D18+D19</f>
        <v>25048</v>
      </c>
      <c r="E16" s="14">
        <f>E17+E18+E19</f>
        <v>3163</v>
      </c>
      <c r="F16" s="14">
        <f aca="true" t="shared" si="5" ref="F16:M16">F17+F18+F19</f>
        <v>20945</v>
      </c>
      <c r="G16" s="14">
        <f t="shared" si="5"/>
        <v>34608</v>
      </c>
      <c r="H16" s="14">
        <f t="shared" si="5"/>
        <v>29291</v>
      </c>
      <c r="I16" s="14">
        <f t="shared" si="5"/>
        <v>29776</v>
      </c>
      <c r="J16" s="14">
        <f t="shared" si="5"/>
        <v>20484</v>
      </c>
      <c r="K16" s="14">
        <f t="shared" si="5"/>
        <v>27930</v>
      </c>
      <c r="L16" s="14">
        <f t="shared" si="5"/>
        <v>10098</v>
      </c>
      <c r="M16" s="14">
        <f t="shared" si="5"/>
        <v>5325</v>
      </c>
      <c r="N16" s="12">
        <f t="shared" si="2"/>
        <v>262904</v>
      </c>
    </row>
    <row r="17" spans="1:25" ht="18.75" customHeight="1">
      <c r="A17" s="15" t="s">
        <v>16</v>
      </c>
      <c r="B17" s="14">
        <v>19735</v>
      </c>
      <c r="C17" s="14">
        <v>14536</v>
      </c>
      <c r="D17" s="14">
        <v>13290</v>
      </c>
      <c r="E17" s="14">
        <v>1911</v>
      </c>
      <c r="F17" s="14">
        <v>11952</v>
      </c>
      <c r="G17" s="14">
        <v>20803</v>
      </c>
      <c r="H17" s="14">
        <v>17673</v>
      </c>
      <c r="I17" s="14">
        <v>18861</v>
      </c>
      <c r="J17" s="14">
        <v>12365</v>
      </c>
      <c r="K17" s="14">
        <v>17070</v>
      </c>
      <c r="L17" s="14">
        <v>6341</v>
      </c>
      <c r="M17" s="14">
        <v>3192</v>
      </c>
      <c r="N17" s="12">
        <f t="shared" si="2"/>
        <v>157729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13199</v>
      </c>
      <c r="C18" s="14">
        <v>7875</v>
      </c>
      <c r="D18" s="14">
        <v>11536</v>
      </c>
      <c r="E18" s="14">
        <v>1209</v>
      </c>
      <c r="F18" s="14">
        <v>8628</v>
      </c>
      <c r="G18" s="14">
        <v>13211</v>
      </c>
      <c r="H18" s="14">
        <v>11204</v>
      </c>
      <c r="I18" s="14">
        <v>10621</v>
      </c>
      <c r="J18" s="14">
        <v>7888</v>
      </c>
      <c r="K18" s="14">
        <v>10620</v>
      </c>
      <c r="L18" s="14">
        <v>3596</v>
      </c>
      <c r="M18" s="14">
        <v>2062</v>
      </c>
      <c r="N18" s="12">
        <f t="shared" si="2"/>
        <v>101649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400</v>
      </c>
      <c r="C19" s="14">
        <v>491</v>
      </c>
      <c r="D19" s="14">
        <v>222</v>
      </c>
      <c r="E19" s="14">
        <v>43</v>
      </c>
      <c r="F19" s="14">
        <v>365</v>
      </c>
      <c r="G19" s="14">
        <v>594</v>
      </c>
      <c r="H19" s="14">
        <v>414</v>
      </c>
      <c r="I19" s="14">
        <v>294</v>
      </c>
      <c r="J19" s="14">
        <v>231</v>
      </c>
      <c r="K19" s="14">
        <v>240</v>
      </c>
      <c r="L19" s="14">
        <v>161</v>
      </c>
      <c r="M19" s="14">
        <v>71</v>
      </c>
      <c r="N19" s="12">
        <f t="shared" si="2"/>
        <v>3526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136294</v>
      </c>
      <c r="C20" s="18">
        <f>C21+C22+C23</f>
        <v>86858</v>
      </c>
      <c r="D20" s="18">
        <f>D21+D22+D23</f>
        <v>77929</v>
      </c>
      <c r="E20" s="18">
        <f>E21+E22+E23</f>
        <v>11654</v>
      </c>
      <c r="F20" s="18">
        <f aca="true" t="shared" si="6" ref="F20:M20">F21+F22+F23</f>
        <v>68440</v>
      </c>
      <c r="G20" s="18">
        <f t="shared" si="6"/>
        <v>111068</v>
      </c>
      <c r="H20" s="18">
        <f t="shared" si="6"/>
        <v>114333</v>
      </c>
      <c r="I20" s="18">
        <f t="shared" si="6"/>
        <v>107212</v>
      </c>
      <c r="J20" s="18">
        <f t="shared" si="6"/>
        <v>71342</v>
      </c>
      <c r="K20" s="18">
        <f t="shared" si="6"/>
        <v>106335</v>
      </c>
      <c r="L20" s="18">
        <f t="shared" si="6"/>
        <v>43015</v>
      </c>
      <c r="M20" s="18">
        <f t="shared" si="6"/>
        <v>24166</v>
      </c>
      <c r="N20" s="12">
        <f aca="true" t="shared" si="7" ref="N20:N26">SUM(B20:M20)</f>
        <v>958646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74323</v>
      </c>
      <c r="C21" s="14">
        <v>50950</v>
      </c>
      <c r="D21" s="14">
        <v>44467</v>
      </c>
      <c r="E21" s="14">
        <v>6787</v>
      </c>
      <c r="F21" s="14">
        <v>39202</v>
      </c>
      <c r="G21" s="14">
        <v>64128</v>
      </c>
      <c r="H21" s="14">
        <v>68009</v>
      </c>
      <c r="I21" s="14">
        <v>61926</v>
      </c>
      <c r="J21" s="14">
        <v>40515</v>
      </c>
      <c r="K21" s="14">
        <v>57734</v>
      </c>
      <c r="L21" s="14">
        <v>23742</v>
      </c>
      <c r="M21" s="14">
        <v>12960</v>
      </c>
      <c r="N21" s="12">
        <f t="shared" si="7"/>
        <v>544743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59527</v>
      </c>
      <c r="C22" s="14">
        <v>33707</v>
      </c>
      <c r="D22" s="14">
        <v>32278</v>
      </c>
      <c r="E22" s="14">
        <v>4598</v>
      </c>
      <c r="F22" s="14">
        <v>27707</v>
      </c>
      <c r="G22" s="14">
        <v>44026</v>
      </c>
      <c r="H22" s="14">
        <v>44146</v>
      </c>
      <c r="I22" s="14">
        <v>43679</v>
      </c>
      <c r="J22" s="14">
        <v>29423</v>
      </c>
      <c r="K22" s="14">
        <v>46829</v>
      </c>
      <c r="L22" s="14">
        <v>18459</v>
      </c>
      <c r="M22" s="14">
        <v>10830</v>
      </c>
      <c r="N22" s="12">
        <f t="shared" si="7"/>
        <v>395209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2444</v>
      </c>
      <c r="C23" s="14">
        <v>2201</v>
      </c>
      <c r="D23" s="14">
        <v>1184</v>
      </c>
      <c r="E23" s="14">
        <v>269</v>
      </c>
      <c r="F23" s="14">
        <v>1531</v>
      </c>
      <c r="G23" s="14">
        <v>2914</v>
      </c>
      <c r="H23" s="14">
        <v>2178</v>
      </c>
      <c r="I23" s="14">
        <v>1607</v>
      </c>
      <c r="J23" s="14">
        <v>1404</v>
      </c>
      <c r="K23" s="14">
        <v>1772</v>
      </c>
      <c r="L23" s="14">
        <v>814</v>
      </c>
      <c r="M23" s="14">
        <v>376</v>
      </c>
      <c r="N23" s="12">
        <f t="shared" si="7"/>
        <v>18694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166370</v>
      </c>
      <c r="C24" s="14">
        <f>C25+C26</f>
        <v>127855</v>
      </c>
      <c r="D24" s="14">
        <f>D25+D26</f>
        <v>117434</v>
      </c>
      <c r="E24" s="14">
        <f>E25+E26</f>
        <v>20012</v>
      </c>
      <c r="F24" s="14">
        <f aca="true" t="shared" si="8" ref="F24:M24">F25+F26</f>
        <v>116810</v>
      </c>
      <c r="G24" s="14">
        <f t="shared" si="8"/>
        <v>178954</v>
      </c>
      <c r="H24" s="14">
        <f t="shared" si="8"/>
        <v>149665</v>
      </c>
      <c r="I24" s="14">
        <f t="shared" si="8"/>
        <v>122073</v>
      </c>
      <c r="J24" s="14">
        <f t="shared" si="8"/>
        <v>91748</v>
      </c>
      <c r="K24" s="14">
        <f t="shared" si="8"/>
        <v>99959</v>
      </c>
      <c r="L24" s="14">
        <f t="shared" si="8"/>
        <v>34368</v>
      </c>
      <c r="M24" s="14">
        <f t="shared" si="8"/>
        <v>19993</v>
      </c>
      <c r="N24" s="12">
        <f t="shared" si="7"/>
        <v>1245241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74059</v>
      </c>
      <c r="C25" s="14">
        <v>63550</v>
      </c>
      <c r="D25" s="14">
        <v>58239</v>
      </c>
      <c r="E25" s="14">
        <v>10884</v>
      </c>
      <c r="F25" s="14">
        <v>56938</v>
      </c>
      <c r="G25" s="14">
        <v>92209</v>
      </c>
      <c r="H25" s="14">
        <v>80344</v>
      </c>
      <c r="I25" s="14">
        <v>56196</v>
      </c>
      <c r="J25" s="14">
        <v>48249</v>
      </c>
      <c r="K25" s="14">
        <v>45563</v>
      </c>
      <c r="L25" s="14">
        <v>16482</v>
      </c>
      <c r="M25" s="14">
        <v>8291</v>
      </c>
      <c r="N25" s="12">
        <f t="shared" si="7"/>
        <v>611004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92311</v>
      </c>
      <c r="C26" s="14">
        <v>64305</v>
      </c>
      <c r="D26" s="14">
        <v>59195</v>
      </c>
      <c r="E26" s="14">
        <v>9128</v>
      </c>
      <c r="F26" s="14">
        <v>59872</v>
      </c>
      <c r="G26" s="14">
        <v>86745</v>
      </c>
      <c r="H26" s="14">
        <v>69321</v>
      </c>
      <c r="I26" s="14">
        <v>65877</v>
      </c>
      <c r="J26" s="14">
        <v>43499</v>
      </c>
      <c r="K26" s="14">
        <v>54396</v>
      </c>
      <c r="L26" s="14">
        <v>17886</v>
      </c>
      <c r="M26" s="14">
        <v>11702</v>
      </c>
      <c r="N26" s="12">
        <f t="shared" si="7"/>
        <v>634237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1096072.49145924</v>
      </c>
      <c r="C36" s="60">
        <f aca="true" t="shared" si="11" ref="C36:M36">C37+C38+C39+C40</f>
        <v>792781.199834</v>
      </c>
      <c r="D36" s="60">
        <f t="shared" si="11"/>
        <v>733710.1441870499</v>
      </c>
      <c r="E36" s="60">
        <f t="shared" si="11"/>
        <v>148476.39864879998</v>
      </c>
      <c r="F36" s="60">
        <f t="shared" si="11"/>
        <v>732907.3839586001</v>
      </c>
      <c r="G36" s="60">
        <f t="shared" si="11"/>
        <v>938567.4064000001</v>
      </c>
      <c r="H36" s="60">
        <f t="shared" si="11"/>
        <v>977970.7722</v>
      </c>
      <c r="I36" s="60">
        <f t="shared" si="11"/>
        <v>851919.6038101999</v>
      </c>
      <c r="J36" s="60">
        <f t="shared" si="11"/>
        <v>684470.2269394</v>
      </c>
      <c r="K36" s="60">
        <f t="shared" si="11"/>
        <v>790510.22158384</v>
      </c>
      <c r="L36" s="60">
        <f t="shared" si="11"/>
        <v>396748.07259664</v>
      </c>
      <c r="M36" s="60">
        <f t="shared" si="11"/>
        <v>228992.89618304002</v>
      </c>
      <c r="N36" s="60">
        <f>N37+N38+N39+N40</f>
        <v>8373126.8178008115</v>
      </c>
    </row>
    <row r="37" spans="1:14" ht="18.75" customHeight="1">
      <c r="A37" s="57" t="s">
        <v>54</v>
      </c>
      <c r="B37" s="54">
        <f aca="true" t="shared" si="12" ref="B37:M37">B29*B7</f>
        <v>1096161.6648</v>
      </c>
      <c r="C37" s="54">
        <f t="shared" si="12"/>
        <v>792762.2352</v>
      </c>
      <c r="D37" s="54">
        <f t="shared" si="12"/>
        <v>723635.1668</v>
      </c>
      <c r="E37" s="54">
        <f t="shared" si="12"/>
        <v>148199.5207</v>
      </c>
      <c r="F37" s="54">
        <f t="shared" si="12"/>
        <v>732945.148</v>
      </c>
      <c r="G37" s="54">
        <f t="shared" si="12"/>
        <v>938754.1880000001</v>
      </c>
      <c r="H37" s="54">
        <f t="shared" si="12"/>
        <v>977857.857</v>
      </c>
      <c r="I37" s="54">
        <f t="shared" si="12"/>
        <v>851897.3644</v>
      </c>
      <c r="J37" s="54">
        <f t="shared" si="12"/>
        <v>684366.7402</v>
      </c>
      <c r="K37" s="54">
        <f t="shared" si="12"/>
        <v>790297.8171</v>
      </c>
      <c r="L37" s="54">
        <f t="shared" si="12"/>
        <v>396668.0272</v>
      </c>
      <c r="M37" s="54">
        <f t="shared" si="12"/>
        <v>228971.1062</v>
      </c>
      <c r="N37" s="56">
        <f>SUM(B37:M37)</f>
        <v>8362516.835600001</v>
      </c>
    </row>
    <row r="38" spans="1:14" ht="18.75" customHeight="1">
      <c r="A38" s="57" t="s">
        <v>55</v>
      </c>
      <c r="B38" s="54">
        <f aca="true" t="shared" si="13" ref="B38:M38">B30*B7</f>
        <v>-3346.25334076</v>
      </c>
      <c r="C38" s="54">
        <f t="shared" si="13"/>
        <v>-2373.555366</v>
      </c>
      <c r="D38" s="54">
        <f t="shared" si="13"/>
        <v>-2212.99261295</v>
      </c>
      <c r="E38" s="54">
        <f t="shared" si="13"/>
        <v>-369.4020512</v>
      </c>
      <c r="F38" s="54">
        <f t="shared" si="13"/>
        <v>-2199.1640414</v>
      </c>
      <c r="G38" s="54">
        <f t="shared" si="13"/>
        <v>-2848.9416</v>
      </c>
      <c r="H38" s="54">
        <f t="shared" si="13"/>
        <v>-2784.6448</v>
      </c>
      <c r="I38" s="54">
        <f t="shared" si="13"/>
        <v>-2524.3605898</v>
      </c>
      <c r="J38" s="54">
        <f t="shared" si="13"/>
        <v>-2015.1132606</v>
      </c>
      <c r="K38" s="54">
        <f t="shared" si="13"/>
        <v>-2389.8355161599998</v>
      </c>
      <c r="L38" s="54">
        <f t="shared" si="13"/>
        <v>-1191.11460336</v>
      </c>
      <c r="M38" s="54">
        <f t="shared" si="13"/>
        <v>-697.25001696</v>
      </c>
      <c r="N38" s="25">
        <f>SUM(B38:M38)</f>
        <v>-24952.62779919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10126.57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-53130.6</v>
      </c>
      <c r="C42" s="25">
        <f aca="true" t="shared" si="15" ref="C42:M42">+C43+C46+C54+C55</f>
        <v>-32686.67</v>
      </c>
      <c r="D42" s="25">
        <f t="shared" si="15"/>
        <v>-22861.139999999996</v>
      </c>
      <c r="E42" s="25">
        <f t="shared" si="15"/>
        <v>79813.19</v>
      </c>
      <c r="F42" s="25">
        <f t="shared" si="15"/>
        <v>13970.060000000005</v>
      </c>
      <c r="G42" s="25">
        <f t="shared" si="15"/>
        <v>-53521.48</v>
      </c>
      <c r="H42" s="25">
        <f t="shared" si="15"/>
        <v>-100175.95</v>
      </c>
      <c r="I42" s="25">
        <f t="shared" si="15"/>
        <v>9780.630000000005</v>
      </c>
      <c r="J42" s="25">
        <f t="shared" si="15"/>
        <v>-59145.14</v>
      </c>
      <c r="K42" s="25">
        <f t="shared" si="15"/>
        <v>-26183.969999999998</v>
      </c>
      <c r="L42" s="25">
        <f t="shared" si="15"/>
        <v>-33225.61</v>
      </c>
      <c r="M42" s="25">
        <f t="shared" si="15"/>
        <v>-21093.83</v>
      </c>
      <c r="N42" s="25">
        <f>+N43+N46+N54+N55</f>
        <v>-298460.51</v>
      </c>
    </row>
    <row r="43" spans="1:14" ht="18.75" customHeight="1">
      <c r="A43" s="17" t="s">
        <v>59</v>
      </c>
      <c r="B43" s="26">
        <f>B44+B45</f>
        <v>-74153.2</v>
      </c>
      <c r="C43" s="26">
        <f>C44+C45</f>
        <v>-77919</v>
      </c>
      <c r="D43" s="26">
        <f>D44+D45</f>
        <v>-51961.2</v>
      </c>
      <c r="E43" s="26">
        <f>E44+E45</f>
        <v>-6114.2</v>
      </c>
      <c r="F43" s="26">
        <f aca="true" t="shared" si="16" ref="F43:M43">F44+F45</f>
        <v>-43905.2</v>
      </c>
      <c r="G43" s="26">
        <f t="shared" si="16"/>
        <v>-86583</v>
      </c>
      <c r="H43" s="26">
        <f t="shared" si="16"/>
        <v>-101118</v>
      </c>
      <c r="I43" s="26">
        <f t="shared" si="16"/>
        <v>-45558.2</v>
      </c>
      <c r="J43" s="26">
        <f t="shared" si="16"/>
        <v>-60838</v>
      </c>
      <c r="K43" s="26">
        <f t="shared" si="16"/>
        <v>-46823.6</v>
      </c>
      <c r="L43" s="26">
        <f t="shared" si="16"/>
        <v>-34545.8</v>
      </c>
      <c r="M43" s="26">
        <f t="shared" si="16"/>
        <v>-22287</v>
      </c>
      <c r="N43" s="25">
        <f aca="true" t="shared" si="17" ref="N43:N55">SUM(B43:M43)</f>
        <v>-651806.4</v>
      </c>
    </row>
    <row r="44" spans="1:25" ht="18.75" customHeight="1">
      <c r="A44" s="13" t="s">
        <v>60</v>
      </c>
      <c r="B44" s="20">
        <f>ROUND(-B9*$D$3,2)</f>
        <v>-74153.2</v>
      </c>
      <c r="C44" s="20">
        <f>ROUND(-C9*$D$3,2)</f>
        <v>-77919</v>
      </c>
      <c r="D44" s="20">
        <f>ROUND(-D9*$D$3,2)</f>
        <v>-51961.2</v>
      </c>
      <c r="E44" s="20">
        <f>ROUND(-E9*$D$3,2)</f>
        <v>-6114.2</v>
      </c>
      <c r="F44" s="20">
        <f aca="true" t="shared" si="18" ref="F44:M44">ROUND(-F9*$D$3,2)</f>
        <v>-43905.2</v>
      </c>
      <c r="G44" s="20">
        <f t="shared" si="18"/>
        <v>-86583</v>
      </c>
      <c r="H44" s="20">
        <f t="shared" si="18"/>
        <v>-101118</v>
      </c>
      <c r="I44" s="20">
        <f t="shared" si="18"/>
        <v>-45558.2</v>
      </c>
      <c r="J44" s="20">
        <f t="shared" si="18"/>
        <v>-60838</v>
      </c>
      <c r="K44" s="20">
        <f t="shared" si="18"/>
        <v>-46823.6</v>
      </c>
      <c r="L44" s="20">
        <f t="shared" si="18"/>
        <v>-34545.8</v>
      </c>
      <c r="M44" s="20">
        <f t="shared" si="18"/>
        <v>-22287</v>
      </c>
      <c r="N44" s="46">
        <f t="shared" si="17"/>
        <v>-651806.4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-3500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-4000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-3500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-4000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100</v>
      </c>
      <c r="B54" s="27">
        <v>21022.6</v>
      </c>
      <c r="C54" s="27">
        <v>45232.33</v>
      </c>
      <c r="D54" s="27">
        <v>29100.06</v>
      </c>
      <c r="E54" s="27">
        <v>89427.39</v>
      </c>
      <c r="F54" s="27">
        <v>57875.26</v>
      </c>
      <c r="G54" s="27">
        <v>33061.52</v>
      </c>
      <c r="H54" s="27">
        <v>1442.05</v>
      </c>
      <c r="I54" s="27">
        <v>55338.83</v>
      </c>
      <c r="J54" s="27">
        <v>1692.86</v>
      </c>
      <c r="K54" s="27">
        <v>20639.63</v>
      </c>
      <c r="L54" s="27">
        <v>1320.19</v>
      </c>
      <c r="M54" s="27">
        <v>1193.17</v>
      </c>
      <c r="N54" s="24">
        <f t="shared" si="17"/>
        <v>357345.89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1042941.89145924</v>
      </c>
      <c r="C57" s="29">
        <f t="shared" si="21"/>
        <v>760094.5298339999</v>
      </c>
      <c r="D57" s="29">
        <f t="shared" si="21"/>
        <v>710849.0041870499</v>
      </c>
      <c r="E57" s="29">
        <f t="shared" si="21"/>
        <v>228289.58864879998</v>
      </c>
      <c r="F57" s="29">
        <f t="shared" si="21"/>
        <v>746877.4439586002</v>
      </c>
      <c r="G57" s="29">
        <f t="shared" si="21"/>
        <v>885045.9264000001</v>
      </c>
      <c r="H57" s="29">
        <f t="shared" si="21"/>
        <v>877794.8222</v>
      </c>
      <c r="I57" s="29">
        <f t="shared" si="21"/>
        <v>861700.2338101999</v>
      </c>
      <c r="J57" s="29">
        <f t="shared" si="21"/>
        <v>625325.0869394</v>
      </c>
      <c r="K57" s="29">
        <f t="shared" si="21"/>
        <v>764326.25158384</v>
      </c>
      <c r="L57" s="29">
        <f t="shared" si="21"/>
        <v>363522.46259664</v>
      </c>
      <c r="M57" s="29">
        <f t="shared" si="21"/>
        <v>207899.06618304003</v>
      </c>
      <c r="N57" s="29">
        <f>SUM(B57:M57)</f>
        <v>8074666.30780081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1042941.9</v>
      </c>
      <c r="C60" s="36">
        <f aca="true" t="shared" si="22" ref="C60:M60">SUM(C61:C74)</f>
        <v>760094.53</v>
      </c>
      <c r="D60" s="36">
        <f t="shared" si="22"/>
        <v>710849.01</v>
      </c>
      <c r="E60" s="36">
        <f t="shared" si="22"/>
        <v>228289.59</v>
      </c>
      <c r="F60" s="36">
        <f t="shared" si="22"/>
        <v>746877.45</v>
      </c>
      <c r="G60" s="36">
        <f t="shared" si="22"/>
        <v>885045.93</v>
      </c>
      <c r="H60" s="36">
        <f t="shared" si="22"/>
        <v>877794.83</v>
      </c>
      <c r="I60" s="36">
        <f t="shared" si="22"/>
        <v>861700.23</v>
      </c>
      <c r="J60" s="36">
        <f t="shared" si="22"/>
        <v>625325.09</v>
      </c>
      <c r="K60" s="36">
        <f t="shared" si="22"/>
        <v>764326.25</v>
      </c>
      <c r="L60" s="36">
        <f t="shared" si="22"/>
        <v>363522.47</v>
      </c>
      <c r="M60" s="36">
        <f t="shared" si="22"/>
        <v>207899.07</v>
      </c>
      <c r="N60" s="29">
        <f>SUM(N61:N74)</f>
        <v>8074666.350000001</v>
      </c>
    </row>
    <row r="61" spans="1:15" ht="18.75" customHeight="1">
      <c r="A61" s="17" t="s">
        <v>73</v>
      </c>
      <c r="B61" s="36">
        <v>202923.85</v>
      </c>
      <c r="C61" s="36">
        <v>212987.11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415910.95999999996</v>
      </c>
      <c r="O61"/>
    </row>
    <row r="62" spans="1:15" ht="18.75" customHeight="1">
      <c r="A62" s="17" t="s">
        <v>74</v>
      </c>
      <c r="B62" s="36">
        <v>840018.05</v>
      </c>
      <c r="C62" s="36">
        <v>547107.42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1387125.4700000002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710849.01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710849.01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228289.59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228289.59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746877.45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746877.45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885045.93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885045.93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687184.99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687184.99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190609.84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190609.84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861700.23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861700.23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625325.09</v>
      </c>
      <c r="K70" s="35">
        <v>0</v>
      </c>
      <c r="L70" s="35">
        <v>0</v>
      </c>
      <c r="M70" s="35">
        <v>0</v>
      </c>
      <c r="N70" s="29">
        <f t="shared" si="23"/>
        <v>625325.09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764326.25</v>
      </c>
      <c r="L71" s="35">
        <v>0</v>
      </c>
      <c r="M71" s="61"/>
      <c r="N71" s="26">
        <f t="shared" si="23"/>
        <v>764326.25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363522.47</v>
      </c>
      <c r="M72" s="35">
        <v>0</v>
      </c>
      <c r="N72" s="29">
        <f t="shared" si="23"/>
        <v>363522.47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207899.07</v>
      </c>
      <c r="N73" s="26">
        <f t="shared" si="23"/>
        <v>207899.07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4">
        <v>2.2724104738718744</v>
      </c>
      <c r="C78" s="44">
        <v>2.235363766589018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87</v>
      </c>
      <c r="B79" s="44">
        <v>1.978532775620693</v>
      </c>
      <c r="C79" s="44">
        <v>1.8659332737404923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88</v>
      </c>
      <c r="B80" s="44">
        <v>0</v>
      </c>
      <c r="C80" s="44">
        <v>0</v>
      </c>
      <c r="D80" s="22">
        <f>(D$37+D$38+D$39)/D$7</f>
        <v>1.8146706112164286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89</v>
      </c>
      <c r="B81" s="44">
        <v>0</v>
      </c>
      <c r="C81" s="44">
        <v>0</v>
      </c>
      <c r="D81" s="44">
        <v>0</v>
      </c>
      <c r="E81" s="22">
        <f>(E$37+E$38+E$39)/E$7</f>
        <v>2.524808248147329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90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2.1188908212927737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1.680165635069529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1.9764611424245409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1.9330702775387265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1.919650112576472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2.162226912412259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2.067455510616567</v>
      </c>
      <c r="L88" s="44">
        <v>0</v>
      </c>
      <c r="M88" s="44">
        <v>0</v>
      </c>
      <c r="N88" s="26"/>
      <c r="W88"/>
    </row>
    <row r="89" spans="1:24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2.454395183340592</v>
      </c>
      <c r="M89" s="44">
        <v>0</v>
      </c>
      <c r="N89" s="62"/>
      <c r="X89"/>
    </row>
    <row r="90" spans="1:25" ht="18.75" customHeight="1">
      <c r="A90" s="34" t="s">
        <v>98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2.4045288046605204</v>
      </c>
      <c r="N90" s="50"/>
      <c r="Y90"/>
    </row>
    <row r="91" spans="1:13" ht="40.5" customHeight="1">
      <c r="A91" s="66" t="s">
        <v>102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4" ht="14.25">
      <c r="B94" s="40"/>
    </row>
    <row r="95" ht="14.25">
      <c r="H95" s="41"/>
    </row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2017-03-27T19:17:28Z</dcterms:modified>
  <cp:category/>
  <cp:version/>
  <cp:contentType/>
  <cp:contentStatus/>
</cp:coreProperties>
</file>