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<sst xmlns="http://schemas.openxmlformats.org/spreadsheetml/2006/main" count="141" uniqueCount="141">
  <si>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</si>
  <si>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</si>
  <si>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</si>
  <si>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</si>
  <si>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</si>
  <si>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</si>
  <si>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</si>
  <si>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</si>
  <si>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</si>
  <si>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</si>
  <si>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</si>
  <si>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</si>
  <si>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</si>
  <si>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</si>
  <si>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</si>
  <si>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</si>
  <si>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</si>
  <si>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</si>
  <si>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</si>
  <si>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</si>
  <si>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</si>
  <si>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</si>
  <si>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</si>
  <si>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</si>
  <si>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</si>
  <si>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</si>
  <si>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</si>
  <si>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</si>
  <si>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</si>
  <si>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</si>
  <si>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</si>
  <si>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</si>
  <si>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</si>
  <si>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</si>
  <si>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</si>
  <si>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</si>
  <si>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</si>
  <si>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</si>
  <si>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</si>
  <si>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</si>
  <si>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</si>
  <si>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</si>
  <si>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</si>
  <si>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</si>
  <si>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</si>
  <si>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</si>
  <si>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</si>
  <si>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</si>
  <si>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</si>
  <si>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</si>
  <si>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</si>
  <si>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</si>
  <si>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</si>
  <si>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</si>
  <si>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</si>
  <si>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</si>
  <si>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</si>
  <si>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</si>
  <si>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</si>
  <si>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</si>
  <si>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</si>
  <si>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</si>
  <si>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</si>
  <si>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</si>
  <si>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</si>
  <si>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</si>
  <si>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</si>
  <si>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</si>
  <si>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</si>
  <si>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</si>
  <si>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</si>
  <si>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</si>
  <si>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</si>
  <si>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</si>
  <si>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</si>
  <si>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</si>
  <si>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</si>
  <si>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</si>
  <si>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</si>
  <si>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</si>
  <si>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</si>
  <si>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</si>
  <si>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</si>
  <si>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</si>
  <si>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</si>
  <si>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</si>
  <si>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</si>
  <si>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</si>
  <si>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</si>
  <si>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</si>
  <si>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</si>
  <si>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</si>
  <si>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</si>
  <si>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</si>
  <si>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</si>
  <si>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</si>
  <si>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</si>
  <si>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</si>
  <si>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</si>
  <si>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</si>
  <si>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</si>
  <si>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</si>
  <si>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</si>
  <si>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</si>
  <si>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</si>
  <si>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</si>
  <si>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</si>
  <si>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</si>
  <si>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</si>
  <si>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</si>
  <si>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</si>
  <si>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</si>
  <si>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</si>
  <si>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</si>
  <si>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</si>
  <si>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</si>
  <si>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</si>
  <si>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</si>
  <si>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</si>
  <si>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</si>
  <si>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</si>
  <si>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</si>
  <si>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</si>
  <si>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</si>
  <si>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</si>
  <si>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</si>
  <si>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</si>
  <si>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</si>
  <si>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</si>
  <si>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</si>
  <si>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</si>
  <si>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</si>
  <si>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</si>
  <si>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</si>
  <si>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</si>
  <si>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</si>
  <si>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06/11/17 - VENCIMENTO 13/11/17</t>
  </si>
  <si>
    <t>6.3. Revisão de Remuneração pelo Transporte Coletivo ²</t>
  </si>
  <si>
    <t>Notas:</t>
  </si>
  <si>
    <t>(1) Ajuste de remuneração previsto contratualmente, período de 25/09 a 24/10/17, parcela 8/20.</t>
  </si>
  <si>
    <t>(2) Ajuste dos valores da energia para tração (trólebus) de agosto/17.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</si>
</sst>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589209</v>
      </c>
      <c r="C7" s="9">
        <f t="shared" si="0"/>
        <v>774918</v>
      </c>
      <c r="D7" s="9">
        <f t="shared" si="0"/>
        <v>796162</v>
      </c>
      <c r="E7" s="9">
        <f t="shared" si="0"/>
        <v>537598</v>
      </c>
      <c r="F7" s="9">
        <f t="shared" si="0"/>
        <v>720025</v>
      </c>
      <c r="G7" s="9">
        <f t="shared" si="0"/>
        <v>1209721</v>
      </c>
      <c r="H7" s="9">
        <f t="shared" si="0"/>
        <v>557794</v>
      </c>
      <c r="I7" s="9">
        <f t="shared" si="0"/>
        <v>124589</v>
      </c>
      <c r="J7" s="9">
        <f t="shared" si="0"/>
        <v>324509</v>
      </c>
      <c r="K7" s="9">
        <f t="shared" si="0"/>
        <v>5634525</v>
      </c>
      <c r="L7" s="50"/>
    </row>
    <row r="8" spans="1:11" ht="17.25" customHeight="1">
      <c r="A8" s="10" t="s">
        <v>97</v>
      </c>
      <c r="B8" s="11">
        <f>B9+B12+B16</f>
        <v>280086</v>
      </c>
      <c r="C8" s="11">
        <f aca="true" t="shared" si="1" ref="C8:J8">C9+C12+C16</f>
        <v>377932</v>
      </c>
      <c r="D8" s="11">
        <f t="shared" si="1"/>
        <v>358787</v>
      </c>
      <c r="E8" s="11">
        <f t="shared" si="1"/>
        <v>262405</v>
      </c>
      <c r="F8" s="11">
        <f t="shared" si="1"/>
        <v>335047</v>
      </c>
      <c r="G8" s="11">
        <f t="shared" si="1"/>
        <v>569197</v>
      </c>
      <c r="H8" s="11">
        <f t="shared" si="1"/>
        <v>291058</v>
      </c>
      <c r="I8" s="11">
        <f t="shared" si="1"/>
        <v>54906</v>
      </c>
      <c r="J8" s="11">
        <f t="shared" si="1"/>
        <v>144200</v>
      </c>
      <c r="K8" s="11">
        <f>SUM(B8:J8)</f>
        <v>2673618</v>
      </c>
    </row>
    <row r="9" spans="1:11" ht="17.25" customHeight="1">
      <c r="A9" s="15" t="s">
        <v>16</v>
      </c>
      <c r="B9" s="13">
        <f>+B10+B11</f>
        <v>38700</v>
      </c>
      <c r="C9" s="13">
        <f aca="true" t="shared" si="2" ref="C9:J9">+C10+C11</f>
        <v>55597</v>
      </c>
      <c r="D9" s="13">
        <f t="shared" si="2"/>
        <v>47819</v>
      </c>
      <c r="E9" s="13">
        <f t="shared" si="2"/>
        <v>36918</v>
      </c>
      <c r="F9" s="13">
        <f t="shared" si="2"/>
        <v>40223</v>
      </c>
      <c r="G9" s="13">
        <f t="shared" si="2"/>
        <v>54557</v>
      </c>
      <c r="H9" s="13">
        <f t="shared" si="2"/>
        <v>47462</v>
      </c>
      <c r="I9" s="13">
        <f t="shared" si="2"/>
        <v>8990</v>
      </c>
      <c r="J9" s="13">
        <f t="shared" si="2"/>
        <v>18299</v>
      </c>
      <c r="K9" s="11">
        <f>SUM(B9:J9)</f>
        <v>348565</v>
      </c>
    </row>
    <row r="10" spans="1:11" ht="17.25" customHeight="1">
      <c r="A10" s="29" t="s">
        <v>17</v>
      </c>
      <c r="B10" s="13">
        <v>38700</v>
      </c>
      <c r="C10" s="13">
        <v>55597</v>
      </c>
      <c r="D10" s="13">
        <v>47819</v>
      </c>
      <c r="E10" s="13">
        <v>36918</v>
      </c>
      <c r="F10" s="13">
        <v>40223</v>
      </c>
      <c r="G10" s="13">
        <v>54557</v>
      </c>
      <c r="H10" s="13">
        <v>47462</v>
      </c>
      <c r="I10" s="13">
        <v>8990</v>
      </c>
      <c r="J10" s="13">
        <v>18299</v>
      </c>
      <c r="K10" s="11">
        <f>SUM(B10:J10)</f>
        <v>348565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227643</v>
      </c>
      <c r="C12" s="17">
        <f t="shared" si="3"/>
        <v>303359</v>
      </c>
      <c r="D12" s="17">
        <f t="shared" si="3"/>
        <v>293447</v>
      </c>
      <c r="E12" s="17">
        <f t="shared" si="3"/>
        <v>212941</v>
      </c>
      <c r="F12" s="17">
        <f t="shared" si="3"/>
        <v>275812</v>
      </c>
      <c r="G12" s="17">
        <f t="shared" si="3"/>
        <v>481954</v>
      </c>
      <c r="H12" s="17">
        <f t="shared" si="3"/>
        <v>230152</v>
      </c>
      <c r="I12" s="17">
        <f t="shared" si="3"/>
        <v>42985</v>
      </c>
      <c r="J12" s="17">
        <f t="shared" si="3"/>
        <v>118555</v>
      </c>
      <c r="K12" s="11">
        <f aca="true" t="shared" si="4" ref="K12:K27">SUM(B12:J12)</f>
        <v>2186848</v>
      </c>
    </row>
    <row r="13" spans="1:13" ht="17.25" customHeight="1">
      <c r="A13" s="14" t="s">
        <v>19</v>
      </c>
      <c r="B13" s="13">
        <v>103173</v>
      </c>
      <c r="C13" s="13">
        <v>145913</v>
      </c>
      <c r="D13" s="13">
        <v>147329</v>
      </c>
      <c r="E13" s="13">
        <v>103002</v>
      </c>
      <c r="F13" s="13">
        <v>132156</v>
      </c>
      <c r="G13" s="13">
        <v>217235</v>
      </c>
      <c r="H13" s="13">
        <v>99825</v>
      </c>
      <c r="I13" s="13">
        <v>23183</v>
      </c>
      <c r="J13" s="13">
        <v>58885</v>
      </c>
      <c r="K13" s="11">
        <f t="shared" si="4"/>
        <v>1030701</v>
      </c>
      <c r="L13" s="50"/>
      <c r="M13" s="51"/>
    </row>
    <row r="14" spans="1:12" ht="17.25" customHeight="1">
      <c r="A14" s="14" t="s">
        <v>20</v>
      </c>
      <c r="B14" s="13">
        <v>114352</v>
      </c>
      <c r="C14" s="13">
        <v>141035</v>
      </c>
      <c r="D14" s="13">
        <v>135485</v>
      </c>
      <c r="E14" s="13">
        <v>99778</v>
      </c>
      <c r="F14" s="13">
        <v>133167</v>
      </c>
      <c r="G14" s="13">
        <v>247932</v>
      </c>
      <c r="H14" s="13">
        <v>111875</v>
      </c>
      <c r="I14" s="13">
        <v>17165</v>
      </c>
      <c r="J14" s="13">
        <v>56106</v>
      </c>
      <c r="K14" s="11">
        <f t="shared" si="4"/>
        <v>1056895</v>
      </c>
      <c r="L14" s="50"/>
    </row>
    <row r="15" spans="1:11" ht="17.25" customHeight="1">
      <c r="A15" s="14" t="s">
        <v>21</v>
      </c>
      <c r="B15" s="13">
        <v>10118</v>
      </c>
      <c r="C15" s="13">
        <v>16411</v>
      </c>
      <c r="D15" s="13">
        <v>10633</v>
      </c>
      <c r="E15" s="13">
        <v>10161</v>
      </c>
      <c r="F15" s="13">
        <v>10489</v>
      </c>
      <c r="G15" s="13">
        <v>16787</v>
      </c>
      <c r="H15" s="13">
        <v>18452</v>
      </c>
      <c r="I15" s="13">
        <v>2637</v>
      </c>
      <c r="J15" s="13">
        <v>3564</v>
      </c>
      <c r="K15" s="11">
        <f t="shared" si="4"/>
        <v>99252</v>
      </c>
    </row>
    <row r="16" spans="1:11" ht="17.25" customHeight="1">
      <c r="A16" s="15" t="s">
        <v>93</v>
      </c>
      <c r="B16" s="13">
        <f>B17+B18+B19</f>
        <v>13743</v>
      </c>
      <c r="C16" s="13">
        <f aca="true" t="shared" si="5" ref="C16:J16">C17+C18+C19</f>
        <v>18976</v>
      </c>
      <c r="D16" s="13">
        <f t="shared" si="5"/>
        <v>17521</v>
      </c>
      <c r="E16" s="13">
        <f t="shared" si="5"/>
        <v>12546</v>
      </c>
      <c r="F16" s="13">
        <f t="shared" si="5"/>
        <v>19012</v>
      </c>
      <c r="G16" s="13">
        <f t="shared" si="5"/>
        <v>32686</v>
      </c>
      <c r="H16" s="13">
        <f t="shared" si="5"/>
        <v>13444</v>
      </c>
      <c r="I16" s="13">
        <f t="shared" si="5"/>
        <v>2931</v>
      </c>
      <c r="J16" s="13">
        <f t="shared" si="5"/>
        <v>7346</v>
      </c>
      <c r="K16" s="11">
        <f t="shared" si="4"/>
        <v>138205</v>
      </c>
    </row>
    <row r="17" spans="1:11" ht="17.25" customHeight="1">
      <c r="A17" s="14" t="s">
        <v>94</v>
      </c>
      <c r="B17" s="13">
        <v>13648</v>
      </c>
      <c r="C17" s="13">
        <v>18896</v>
      </c>
      <c r="D17" s="13">
        <v>17444</v>
      </c>
      <c r="E17" s="13">
        <v>12451</v>
      </c>
      <c r="F17" s="13">
        <v>18908</v>
      </c>
      <c r="G17" s="13">
        <v>32521</v>
      </c>
      <c r="H17" s="13">
        <v>13366</v>
      </c>
      <c r="I17" s="13">
        <v>2917</v>
      </c>
      <c r="J17" s="13">
        <v>7301</v>
      </c>
      <c r="K17" s="11">
        <f t="shared" si="4"/>
        <v>137452</v>
      </c>
    </row>
    <row r="18" spans="1:11" ht="17.25" customHeight="1">
      <c r="A18" s="14" t="s">
        <v>95</v>
      </c>
      <c r="B18" s="13">
        <v>82</v>
      </c>
      <c r="C18" s="13">
        <v>69</v>
      </c>
      <c r="D18" s="13">
        <v>62</v>
      </c>
      <c r="E18" s="13">
        <v>81</v>
      </c>
      <c r="F18" s="13">
        <v>85</v>
      </c>
      <c r="G18" s="13">
        <v>150</v>
      </c>
      <c r="H18" s="13">
        <v>63</v>
      </c>
      <c r="I18" s="13">
        <v>14</v>
      </c>
      <c r="J18" s="13">
        <v>40</v>
      </c>
      <c r="K18" s="11">
        <f t="shared" si="4"/>
        <v>646</v>
      </c>
    </row>
    <row r="19" spans="1:11" ht="17.25" customHeight="1">
      <c r="A19" s="14" t="s">
        <v>96</v>
      </c>
      <c r="B19" s="13">
        <v>13</v>
      </c>
      <c r="C19" s="13">
        <v>11</v>
      </c>
      <c r="D19" s="13">
        <v>15</v>
      </c>
      <c r="E19" s="13">
        <v>14</v>
      </c>
      <c r="F19" s="13">
        <v>19</v>
      </c>
      <c r="G19" s="13">
        <v>15</v>
      </c>
      <c r="H19" s="13">
        <v>15</v>
      </c>
      <c r="I19" s="13">
        <v>0</v>
      </c>
      <c r="J19" s="13">
        <v>5</v>
      </c>
      <c r="K19" s="11">
        <f t="shared" si="4"/>
        <v>107</v>
      </c>
    </row>
    <row r="20" spans="1:11" ht="17.25" customHeight="1">
      <c r="A20" s="16" t="s">
        <v>22</v>
      </c>
      <c r="B20" s="11">
        <f>+B21+B22+B23</f>
        <v>162373</v>
      </c>
      <c r="C20" s="11">
        <f aca="true" t="shared" si="6" ref="C20:J20">+C21+C22+C23</f>
        <v>188805</v>
      </c>
      <c r="D20" s="11">
        <f t="shared" si="6"/>
        <v>211585</v>
      </c>
      <c r="E20" s="11">
        <f t="shared" si="6"/>
        <v>134862</v>
      </c>
      <c r="F20" s="11">
        <f t="shared" si="6"/>
        <v>211274</v>
      </c>
      <c r="G20" s="11">
        <f t="shared" si="6"/>
        <v>395994</v>
      </c>
      <c r="H20" s="11">
        <f t="shared" si="6"/>
        <v>138597</v>
      </c>
      <c r="I20" s="11">
        <f t="shared" si="6"/>
        <v>33077</v>
      </c>
      <c r="J20" s="11">
        <f t="shared" si="6"/>
        <v>81113</v>
      </c>
      <c r="K20" s="11">
        <f t="shared" si="4"/>
        <v>1557680</v>
      </c>
    </row>
    <row r="21" spans="1:12" ht="17.25" customHeight="1">
      <c r="A21" s="12" t="s">
        <v>23</v>
      </c>
      <c r="B21" s="13">
        <v>81335</v>
      </c>
      <c r="C21" s="13">
        <v>103666</v>
      </c>
      <c r="D21" s="13">
        <v>119876</v>
      </c>
      <c r="E21" s="13">
        <v>73600</v>
      </c>
      <c r="F21" s="13">
        <v>113965</v>
      </c>
      <c r="G21" s="13">
        <v>197013</v>
      </c>
      <c r="H21" s="13">
        <v>72691</v>
      </c>
      <c r="I21" s="13">
        <v>19686</v>
      </c>
      <c r="J21" s="13">
        <v>43827</v>
      </c>
      <c r="K21" s="11">
        <f t="shared" si="4"/>
        <v>825659</v>
      </c>
      <c r="L21" s="50"/>
    </row>
    <row r="22" spans="1:12" ht="17.25" customHeight="1">
      <c r="A22" s="12" t="s">
        <v>24</v>
      </c>
      <c r="B22" s="13">
        <v>76618</v>
      </c>
      <c r="C22" s="13">
        <v>79561</v>
      </c>
      <c r="D22" s="13">
        <v>87131</v>
      </c>
      <c r="E22" s="13">
        <v>57806</v>
      </c>
      <c r="F22" s="13">
        <v>93029</v>
      </c>
      <c r="G22" s="13">
        <v>191229</v>
      </c>
      <c r="H22" s="13">
        <v>60073</v>
      </c>
      <c r="I22" s="13">
        <v>12458</v>
      </c>
      <c r="J22" s="13">
        <v>35718</v>
      </c>
      <c r="K22" s="11">
        <f t="shared" si="4"/>
        <v>693623</v>
      </c>
      <c r="L22" s="50"/>
    </row>
    <row r="23" spans="1:11" ht="17.25" customHeight="1">
      <c r="A23" s="12" t="s">
        <v>25</v>
      </c>
      <c r="B23" s="13">
        <v>4420</v>
      </c>
      <c r="C23" s="13">
        <v>5578</v>
      </c>
      <c r="D23" s="13">
        <v>4578</v>
      </c>
      <c r="E23" s="13">
        <v>3456</v>
      </c>
      <c r="F23" s="13">
        <v>4280</v>
      </c>
      <c r="G23" s="13">
        <v>7752</v>
      </c>
      <c r="H23" s="13">
        <v>5833</v>
      </c>
      <c r="I23" s="13">
        <v>933</v>
      </c>
      <c r="J23" s="13">
        <v>1568</v>
      </c>
      <c r="K23" s="11">
        <f t="shared" si="4"/>
        <v>38398</v>
      </c>
    </row>
    <row r="24" spans="1:11" ht="17.25" customHeight="1">
      <c r="A24" s="16" t="s">
        <v>26</v>
      </c>
      <c r="B24" s="13">
        <f>+B25+B26</f>
        <v>146750</v>
      </c>
      <c r="C24" s="13">
        <f aca="true" t="shared" si="7" ref="C24:J24">+C25+C26</f>
        <v>208181</v>
      </c>
      <c r="D24" s="13">
        <f t="shared" si="7"/>
        <v>225790</v>
      </c>
      <c r="E24" s="13">
        <f t="shared" si="7"/>
        <v>140331</v>
      </c>
      <c r="F24" s="13">
        <f t="shared" si="7"/>
        <v>173704</v>
      </c>
      <c r="G24" s="13">
        <f t="shared" si="7"/>
        <v>244530</v>
      </c>
      <c r="H24" s="13">
        <f t="shared" si="7"/>
        <v>120730</v>
      </c>
      <c r="I24" s="13">
        <f t="shared" si="7"/>
        <v>36606</v>
      </c>
      <c r="J24" s="13">
        <f t="shared" si="7"/>
        <v>99196</v>
      </c>
      <c r="K24" s="11">
        <f t="shared" si="4"/>
        <v>1395818</v>
      </c>
    </row>
    <row r="25" spans="1:12" ht="17.25" customHeight="1">
      <c r="A25" s="12" t="s">
        <v>115</v>
      </c>
      <c r="B25" s="13">
        <v>66866</v>
      </c>
      <c r="C25" s="13">
        <v>106115</v>
      </c>
      <c r="D25" s="13">
        <v>122240</v>
      </c>
      <c r="E25" s="13">
        <v>76337</v>
      </c>
      <c r="F25" s="13">
        <v>88064</v>
      </c>
      <c r="G25" s="13">
        <v>118462</v>
      </c>
      <c r="H25" s="13">
        <v>59666</v>
      </c>
      <c r="I25" s="13">
        <v>22134</v>
      </c>
      <c r="J25" s="13">
        <v>50756</v>
      </c>
      <c r="K25" s="11">
        <f t="shared" si="4"/>
        <v>710640</v>
      </c>
      <c r="L25" s="50"/>
    </row>
    <row r="26" spans="1:12" ht="17.25" customHeight="1">
      <c r="A26" s="12" t="s">
        <v>116</v>
      </c>
      <c r="B26" s="13">
        <v>79884</v>
      </c>
      <c r="C26" s="13">
        <v>102066</v>
      </c>
      <c r="D26" s="13">
        <v>103550</v>
      </c>
      <c r="E26" s="13">
        <v>63994</v>
      </c>
      <c r="F26" s="13">
        <v>85640</v>
      </c>
      <c r="G26" s="13">
        <v>126068</v>
      </c>
      <c r="H26" s="13">
        <v>61064</v>
      </c>
      <c r="I26" s="13">
        <v>14472</v>
      </c>
      <c r="J26" s="13">
        <v>48440</v>
      </c>
      <c r="K26" s="11">
        <f t="shared" si="4"/>
        <v>685178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7409</v>
      </c>
      <c r="I27" s="11">
        <v>0</v>
      </c>
      <c r="J27" s="11">
        <v>0</v>
      </c>
      <c r="K27" s="11">
        <f t="shared" si="4"/>
        <v>7409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11634.37</v>
      </c>
      <c r="I35" s="19">
        <v>0</v>
      </c>
      <c r="J35" s="19">
        <v>0</v>
      </c>
      <c r="K35" s="23">
        <f>SUM(B35:J35)</f>
        <v>11634.37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1704244.5799999998</v>
      </c>
      <c r="C47" s="22">
        <f aca="true" t="shared" si="12" ref="C47:H47">+C48+C57</f>
        <v>2506800.12</v>
      </c>
      <c r="D47" s="22">
        <f t="shared" si="12"/>
        <v>2896705.0999999996</v>
      </c>
      <c r="E47" s="22">
        <f t="shared" si="12"/>
        <v>1671028.16</v>
      </c>
      <c r="F47" s="22">
        <f t="shared" si="12"/>
        <v>2208807.43</v>
      </c>
      <c r="G47" s="22">
        <f t="shared" si="12"/>
        <v>3128374.6999999997</v>
      </c>
      <c r="H47" s="22">
        <f t="shared" si="12"/>
        <v>1669774.59</v>
      </c>
      <c r="I47" s="22">
        <f>+I48+I57</f>
        <v>648903.6</v>
      </c>
      <c r="J47" s="22">
        <f>+J48+J57</f>
        <v>1017950.51</v>
      </c>
      <c r="K47" s="22">
        <f>SUM(B47:J47)</f>
        <v>17452588.79</v>
      </c>
    </row>
    <row r="48" spans="1:11" ht="17.25" customHeight="1">
      <c r="A48" s="16" t="s">
        <v>108</v>
      </c>
      <c r="B48" s="23">
        <f>SUM(B49:B56)</f>
        <v>1686460.14</v>
      </c>
      <c r="C48" s="23">
        <f aca="true" t="shared" si="13" ref="C48:J48">SUM(C49:C56)</f>
        <v>2481634.3000000003</v>
      </c>
      <c r="D48" s="23">
        <f t="shared" si="13"/>
        <v>2870578.5599999996</v>
      </c>
      <c r="E48" s="23">
        <f t="shared" si="13"/>
        <v>1648075.71</v>
      </c>
      <c r="F48" s="23">
        <f t="shared" si="13"/>
        <v>2185157.21</v>
      </c>
      <c r="G48" s="23">
        <f t="shared" si="13"/>
        <v>3097904.32</v>
      </c>
      <c r="H48" s="23">
        <f t="shared" si="13"/>
        <v>1649295.3800000001</v>
      </c>
      <c r="I48" s="23">
        <f t="shared" si="13"/>
        <v>648903.6</v>
      </c>
      <c r="J48" s="23">
        <f t="shared" si="13"/>
        <v>1003586.91</v>
      </c>
      <c r="K48" s="23">
        <f aca="true" t="shared" si="14" ref="K48:K57">SUM(B48:J48)</f>
        <v>17271596.130000003</v>
      </c>
    </row>
    <row r="49" spans="1:11" ht="17.25" customHeight="1">
      <c r="A49" s="34" t="s">
        <v>43</v>
      </c>
      <c r="B49" s="23">
        <f aca="true" t="shared" si="15" ref="B49:H49">ROUND(B30*B7,2)</f>
        <v>1685196.66</v>
      </c>
      <c r="C49" s="23">
        <f t="shared" si="15"/>
        <v>2474158.19</v>
      </c>
      <c r="D49" s="23">
        <f t="shared" si="15"/>
        <v>2868173.61</v>
      </c>
      <c r="E49" s="23">
        <f t="shared" si="15"/>
        <v>1647092.75</v>
      </c>
      <c r="F49" s="23">
        <f t="shared" si="15"/>
        <v>2183259.81</v>
      </c>
      <c r="G49" s="23">
        <f t="shared" si="15"/>
        <v>3095192.15</v>
      </c>
      <c r="H49" s="23">
        <f t="shared" si="15"/>
        <v>1636511.82</v>
      </c>
      <c r="I49" s="23">
        <f>ROUND(I30*I7,2)</f>
        <v>647837.88</v>
      </c>
      <c r="J49" s="23">
        <f>ROUND(J30*J7,2)</f>
        <v>1001369.87</v>
      </c>
      <c r="K49" s="23">
        <f t="shared" si="14"/>
        <v>17238792.740000002</v>
      </c>
    </row>
    <row r="50" spans="1:11" ht="17.25" customHeight="1">
      <c r="A50" s="34" t="s">
        <v>44</v>
      </c>
      <c r="B50" s="19">
        <v>0</v>
      </c>
      <c r="C50" s="23">
        <f>ROUND(C31*C7,2)</f>
        <v>5499.49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5499.49</v>
      </c>
    </row>
    <row r="51" spans="1:11" ht="17.25" customHeight="1">
      <c r="A51" s="64" t="s">
        <v>104</v>
      </c>
      <c r="B51" s="65">
        <f aca="true" t="shared" si="16" ref="B51:H51">ROUND(B32*B7,2)</f>
        <v>-2828.2</v>
      </c>
      <c r="C51" s="65">
        <f t="shared" si="16"/>
        <v>-3797.1</v>
      </c>
      <c r="D51" s="65">
        <f t="shared" si="16"/>
        <v>-3980.81</v>
      </c>
      <c r="E51" s="65">
        <f t="shared" si="16"/>
        <v>-2462.44</v>
      </c>
      <c r="F51" s="65">
        <f t="shared" si="16"/>
        <v>-3384.12</v>
      </c>
      <c r="G51" s="65">
        <f t="shared" si="16"/>
        <v>-4717.91</v>
      </c>
      <c r="H51" s="65">
        <f t="shared" si="16"/>
        <v>-2565.85</v>
      </c>
      <c r="I51" s="19">
        <v>0</v>
      </c>
      <c r="J51" s="19">
        <v>0</v>
      </c>
      <c r="K51" s="65">
        <f>SUM(B51:J51)</f>
        <v>-23736.429999999997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11634.37</v>
      </c>
      <c r="I53" s="31">
        <f>+I35</f>
        <v>0</v>
      </c>
      <c r="J53" s="31">
        <f>+J35</f>
        <v>0</v>
      </c>
      <c r="K53" s="23">
        <f t="shared" si="14"/>
        <v>11634.37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-210920.83000000002</v>
      </c>
      <c r="C61" s="35">
        <f t="shared" si="17"/>
        <v>-241325.54</v>
      </c>
      <c r="D61" s="35">
        <f t="shared" si="17"/>
        <v>-233475.85000000003</v>
      </c>
      <c r="E61" s="35">
        <f t="shared" si="17"/>
        <v>-274325.24999999994</v>
      </c>
      <c r="F61" s="35">
        <f t="shared" si="17"/>
        <v>-263885.14</v>
      </c>
      <c r="G61" s="35">
        <f t="shared" si="17"/>
        <v>-321323.11000000004</v>
      </c>
      <c r="H61" s="35">
        <f t="shared" si="17"/>
        <v>-195323.48</v>
      </c>
      <c r="I61" s="35">
        <f t="shared" si="17"/>
        <v>-77791.63</v>
      </c>
      <c r="J61" s="35">
        <f t="shared" si="17"/>
        <v>-83864.41</v>
      </c>
      <c r="K61" s="35">
        <f>SUM(B61:J61)</f>
        <v>-1902235.24</v>
      </c>
    </row>
    <row r="62" spans="1:11" ht="18.75" customHeight="1">
      <c r="A62" s="16" t="s">
        <v>74</v>
      </c>
      <c r="B62" s="35">
        <f aca="true" t="shared" si="18" ref="B62:J62">B63+B64+B65+B66+B67+B68</f>
        <v>-194776.89</v>
      </c>
      <c r="C62" s="35">
        <f t="shared" si="18"/>
        <v>-218000.75</v>
      </c>
      <c r="D62" s="35">
        <f t="shared" si="18"/>
        <v>-207840.68000000002</v>
      </c>
      <c r="E62" s="35">
        <f t="shared" si="18"/>
        <v>-257397.38999999996</v>
      </c>
      <c r="F62" s="35">
        <f t="shared" si="18"/>
        <v>-239734.49</v>
      </c>
      <c r="G62" s="35">
        <f t="shared" si="18"/>
        <v>-288038.03</v>
      </c>
      <c r="H62" s="35">
        <f t="shared" si="18"/>
        <v>-180355.6</v>
      </c>
      <c r="I62" s="35">
        <f t="shared" si="18"/>
        <v>-34162</v>
      </c>
      <c r="J62" s="35">
        <f t="shared" si="18"/>
        <v>-69536.2</v>
      </c>
      <c r="K62" s="35">
        <f aca="true" t="shared" si="19" ref="K62:K91">SUM(B62:J62)</f>
        <v>-1689842.03</v>
      </c>
    </row>
    <row r="63" spans="1:11" ht="18.75" customHeight="1">
      <c r="A63" s="12" t="s">
        <v>75</v>
      </c>
      <c r="B63" s="35">
        <f>-ROUND(B9*$D$3,2)</f>
        <v>-147060</v>
      </c>
      <c r="C63" s="35">
        <f aca="true" t="shared" si="20" ref="C63:J63">-ROUND(C9*$D$3,2)</f>
        <v>-211268.6</v>
      </c>
      <c r="D63" s="35">
        <f t="shared" si="20"/>
        <v>-181712.2</v>
      </c>
      <c r="E63" s="35">
        <f t="shared" si="20"/>
        <v>-140288.4</v>
      </c>
      <c r="F63" s="35">
        <f t="shared" si="20"/>
        <v>-152847.4</v>
      </c>
      <c r="G63" s="35">
        <f t="shared" si="20"/>
        <v>-207316.6</v>
      </c>
      <c r="H63" s="35">
        <f t="shared" si="20"/>
        <v>-180355.6</v>
      </c>
      <c r="I63" s="35">
        <f t="shared" si="20"/>
        <v>-34162</v>
      </c>
      <c r="J63" s="35">
        <f t="shared" si="20"/>
        <v>-69536.2</v>
      </c>
      <c r="K63" s="35">
        <f t="shared" si="19"/>
        <v>-1324547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-938.6</v>
      </c>
      <c r="C65" s="35">
        <v>-418</v>
      </c>
      <c r="D65" s="35">
        <v>-228</v>
      </c>
      <c r="E65" s="35">
        <v>-619.4</v>
      </c>
      <c r="F65" s="35">
        <v>-421.8</v>
      </c>
      <c r="G65" s="35">
        <v>-285</v>
      </c>
      <c r="H65" s="19">
        <v>0</v>
      </c>
      <c r="I65" s="19">
        <v>0</v>
      </c>
      <c r="J65" s="19">
        <v>0</v>
      </c>
      <c r="K65" s="35">
        <f t="shared" si="19"/>
        <v>-2910.8</v>
      </c>
    </row>
    <row r="66" spans="1:11" ht="18.75" customHeight="1">
      <c r="A66" s="12" t="s">
        <v>105</v>
      </c>
      <c r="B66" s="35">
        <v>-2770.2</v>
      </c>
      <c r="C66" s="35">
        <v>-1064</v>
      </c>
      <c r="D66" s="35">
        <v>-957.6</v>
      </c>
      <c r="E66" s="35">
        <v>-2739.8</v>
      </c>
      <c r="F66" s="35">
        <v>-1090.6</v>
      </c>
      <c r="G66" s="35">
        <v>-984.2</v>
      </c>
      <c r="H66" s="19">
        <v>0</v>
      </c>
      <c r="I66" s="19">
        <v>0</v>
      </c>
      <c r="J66" s="19">
        <v>0</v>
      </c>
      <c r="K66" s="35">
        <f t="shared" si="19"/>
        <v>-9606.400000000001</v>
      </c>
    </row>
    <row r="67" spans="1:11" ht="18.75" customHeight="1">
      <c r="A67" s="12" t="s">
        <v>52</v>
      </c>
      <c r="B67" s="35">
        <v>-44008.09</v>
      </c>
      <c r="C67" s="35">
        <v>-5250.15</v>
      </c>
      <c r="D67" s="35">
        <v>-24942.88</v>
      </c>
      <c r="E67" s="35">
        <v>-113749.79</v>
      </c>
      <c r="F67" s="35">
        <v>-85374.69</v>
      </c>
      <c r="G67" s="35">
        <v>-79452.23</v>
      </c>
      <c r="H67" s="19">
        <v>0</v>
      </c>
      <c r="I67" s="19">
        <v>0</v>
      </c>
      <c r="J67" s="19">
        <v>0</v>
      </c>
      <c r="K67" s="35">
        <f t="shared" si="19"/>
        <v>-352777.82999999996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-23324.790000000005</v>
      </c>
      <c r="D69" s="65">
        <f>SUM(D70:D102)</f>
        <v>-25635.17</v>
      </c>
      <c r="E69" s="65">
        <f aca="true" t="shared" si="21" ref="E69:J69">SUM(E70:E102)</f>
        <v>-16927.859999999997</v>
      </c>
      <c r="F69" s="65">
        <f t="shared" si="21"/>
        <v>-24150.65</v>
      </c>
      <c r="G69" s="65">
        <f t="shared" si="21"/>
        <v>-33285.08</v>
      </c>
      <c r="H69" s="65">
        <f t="shared" si="21"/>
        <v>-14967.88</v>
      </c>
      <c r="I69" s="65">
        <f t="shared" si="21"/>
        <v>-67724.34</v>
      </c>
      <c r="J69" s="65">
        <f t="shared" si="21"/>
        <v>-14328.21</v>
      </c>
      <c r="K69" s="65">
        <f t="shared" si="19"/>
        <v>-236487.91999999998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35">
        <v>-296.56</v>
      </c>
      <c r="D80" s="35">
        <v>-4044</v>
      </c>
      <c r="E80" s="35">
        <v>-1348</v>
      </c>
      <c r="F80" s="35">
        <v>-1718.7</v>
      </c>
      <c r="G80" s="35">
        <v>-620.08</v>
      </c>
      <c r="H80" s="19">
        <v>0</v>
      </c>
      <c r="I80" s="19">
        <v>0</v>
      </c>
      <c r="J80" s="35">
        <v>-3370</v>
      </c>
      <c r="K80" s="35">
        <f t="shared" si="19"/>
        <v>-11397.34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19">
        <v>0</v>
      </c>
      <c r="J84" s="19">
        <v>0</v>
      </c>
      <c r="K84" s="65">
        <f t="shared" si="19"/>
        <v>-7000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35">
        <v>24094.71</v>
      </c>
      <c r="J103" s="19">
        <v>0</v>
      </c>
      <c r="K103" s="35">
        <f>SUM(B103:J103)</f>
        <v>24094.71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1493323.75</v>
      </c>
      <c r="C106" s="24">
        <f t="shared" si="22"/>
        <v>2265474.58</v>
      </c>
      <c r="D106" s="24">
        <f t="shared" si="22"/>
        <v>2663229.2499999995</v>
      </c>
      <c r="E106" s="24">
        <f t="shared" si="22"/>
        <v>1396702.91</v>
      </c>
      <c r="F106" s="24">
        <f t="shared" si="22"/>
        <v>1944922.29</v>
      </c>
      <c r="G106" s="24">
        <f t="shared" si="22"/>
        <v>2807051.59</v>
      </c>
      <c r="H106" s="24">
        <f t="shared" si="22"/>
        <v>1474451.11</v>
      </c>
      <c r="I106" s="24">
        <f>+I107+I108</f>
        <v>571111.97</v>
      </c>
      <c r="J106" s="24">
        <f>+J107+J108</f>
        <v>934086.1000000001</v>
      </c>
      <c r="K106" s="46">
        <f>SUM(B106:J106)</f>
        <v>15550353.55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1475539.31</v>
      </c>
      <c r="C107" s="24">
        <f t="shared" si="23"/>
        <v>2240308.7600000002</v>
      </c>
      <c r="D107" s="24">
        <f t="shared" si="23"/>
        <v>2637102.7099999995</v>
      </c>
      <c r="E107" s="24">
        <f t="shared" si="23"/>
        <v>1373750.46</v>
      </c>
      <c r="F107" s="24">
        <f t="shared" si="23"/>
        <v>1921272.07</v>
      </c>
      <c r="G107" s="24">
        <f t="shared" si="23"/>
        <v>2776581.21</v>
      </c>
      <c r="H107" s="24">
        <f t="shared" si="23"/>
        <v>1453971.9000000001</v>
      </c>
      <c r="I107" s="24">
        <f t="shared" si="23"/>
        <v>571111.97</v>
      </c>
      <c r="J107" s="24">
        <f t="shared" si="23"/>
        <v>919722.5000000001</v>
      </c>
      <c r="K107" s="46">
        <f>SUM(B107:J107)</f>
        <v>15369360.89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15550353.569999997</v>
      </c>
      <c r="L114" s="52"/>
    </row>
    <row r="115" spans="1:11" ht="18.75" customHeight="1">
      <c r="A115" s="26" t="s">
        <v>70</v>
      </c>
      <c r="B115" s="27">
        <v>198617.51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198617.51</v>
      </c>
    </row>
    <row r="116" spans="1:11" ht="18.75" customHeight="1">
      <c r="A116" s="26" t="s">
        <v>71</v>
      </c>
      <c r="B116" s="27">
        <v>1294706.24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1294706.24</v>
      </c>
    </row>
    <row r="117" spans="1:11" ht="18.75" customHeight="1">
      <c r="A117" s="26" t="s">
        <v>72</v>
      </c>
      <c r="B117" s="38">
        <v>0</v>
      </c>
      <c r="C117" s="27">
        <f>+C106</f>
        <v>2265474.58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2265474.58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2478631.62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2478631.62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184597.64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184597.64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1257032.61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1257032.61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139670.3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139670.3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379552.3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379552.3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704828.13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704828.13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95875.58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95875.58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764666.28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764666.28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824394.95</v>
      </c>
      <c r="H126" s="38">
        <v>0</v>
      </c>
      <c r="I126" s="38">
        <v>0</v>
      </c>
      <c r="J126" s="38">
        <v>0</v>
      </c>
      <c r="K126" s="39">
        <f t="shared" si="25"/>
        <v>824394.95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65304.6</v>
      </c>
      <c r="H127" s="38">
        <v>0</v>
      </c>
      <c r="I127" s="38">
        <v>0</v>
      </c>
      <c r="J127" s="38">
        <v>0</v>
      </c>
      <c r="K127" s="39">
        <f t="shared" si="25"/>
        <v>65304.6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410911.4</v>
      </c>
      <c r="H128" s="38">
        <v>0</v>
      </c>
      <c r="I128" s="38">
        <v>0</v>
      </c>
      <c r="J128" s="38">
        <v>0</v>
      </c>
      <c r="K128" s="39">
        <f t="shared" si="25"/>
        <v>410911.4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403580.04</v>
      </c>
      <c r="H129" s="38">
        <v>0</v>
      </c>
      <c r="I129" s="38">
        <v>0</v>
      </c>
      <c r="J129" s="38">
        <v>0</v>
      </c>
      <c r="K129" s="39">
        <f t="shared" si="25"/>
        <v>403580.04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1102860.6</v>
      </c>
      <c r="H130" s="38">
        <v>0</v>
      </c>
      <c r="I130" s="38">
        <v>0</v>
      </c>
      <c r="J130" s="38">
        <v>0</v>
      </c>
      <c r="K130" s="39">
        <f t="shared" si="25"/>
        <v>1102860.6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526213.19</v>
      </c>
      <c r="I131" s="38">
        <v>0</v>
      </c>
      <c r="J131" s="38">
        <v>0</v>
      </c>
      <c r="K131" s="39">
        <f t="shared" si="25"/>
        <v>526213.19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948237.93</v>
      </c>
      <c r="I132" s="38">
        <v>0</v>
      </c>
      <c r="J132" s="38">
        <v>0</v>
      </c>
      <c r="K132" s="39">
        <f t="shared" si="25"/>
        <v>948237.93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571111.97</v>
      </c>
      <c r="J133" s="38"/>
      <c r="K133" s="39">
        <f t="shared" si="25"/>
        <v>571111.97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934086.1</v>
      </c>
      <c r="K134" s="42">
        <f t="shared" si="25"/>
        <v>934086.1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2017-11-10T19:17:36Z</dcterms:modified>
  <cp:category/>
  <cp:version/>
  <cp:contentType/>
  <cp:contentStatus/>
</cp:coreProperties>
</file>