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<sst xmlns="http://schemas.openxmlformats.org/spreadsheetml/2006/main" count="140" uniqueCount="140">
  <si>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</si>
  <si>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</si>
  <si>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</si>
  <si>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</si>
  <si>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</si>
  <si>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</si>
  <si>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</si>
  <si>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</si>
  <si>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</si>
  <si>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</si>
  <si>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</si>
  <si>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</si>
  <si>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</si>
  <si>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</si>
  <si>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</si>
  <si>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</si>
  <si>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</si>
  <si>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</si>
  <si>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</si>
  <si>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</si>
  <si>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</si>
  <si>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</si>
  <si>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</si>
  <si>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</si>
  <si>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</si>
  <si>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</si>
  <si>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</si>
  <si>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</si>
  <si>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</si>
  <si>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</si>
  <si>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</si>
  <si>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</si>
  <si>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</si>
  <si>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</si>
  <si>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</si>
  <si>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</si>
  <si>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</si>
  <si>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</si>
  <si>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</si>
  <si>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</si>
  <si>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</si>
  <si>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</si>
  <si>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</si>
  <si>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</si>
  <si>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</si>
  <si>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</si>
  <si>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</si>
  <si>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</si>
  <si>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</si>
  <si>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</si>
  <si>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</si>
  <si>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</si>
  <si>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</si>
  <si>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</si>
  <si>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</si>
  <si>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</si>
  <si>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</si>
  <si>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</si>
  <si>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</si>
  <si>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</si>
  <si>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</si>
  <si>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</si>
  <si>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</si>
  <si>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</si>
  <si>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</si>
  <si>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</si>
  <si>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</si>
  <si>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</si>
  <si>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</si>
  <si>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</si>
  <si>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</si>
  <si>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</si>
  <si>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</si>
  <si>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</si>
  <si>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</si>
  <si>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</si>
  <si>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</si>
  <si>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</si>
  <si>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</si>
  <si>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</si>
  <si>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</si>
  <si>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</si>
  <si>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</si>
  <si>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</si>
  <si>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</si>
  <si>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</si>
  <si>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</si>
  <si>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</si>
  <si>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</si>
  <si>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</si>
  <si>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</si>
  <si>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</si>
  <si>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</si>
  <si>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</si>
  <si>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</si>
  <si>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</si>
  <si>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</si>
  <si>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</si>
  <si>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</si>
  <si>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</si>
  <si>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</si>
  <si>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</si>
  <si>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</si>
  <si>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</si>
  <si>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</si>
  <si>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</si>
  <si>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</si>
  <si>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</si>
  <si>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</si>
  <si>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</si>
  <si>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</si>
  <si>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</si>
  <si>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</si>
  <si>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</si>
  <si>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</si>
  <si>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</si>
  <si>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</si>
  <si>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</si>
  <si>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</si>
  <si>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</si>
  <si>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</si>
  <si>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</si>
  <si>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</si>
  <si>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</si>
  <si>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</si>
  <si>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</si>
  <si>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</si>
  <si>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</si>
  <si>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</si>
  <si>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</si>
  <si>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</si>
  <si>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</si>
  <si>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</si>
  <si>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</si>
  <si>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</si>
  <si>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 xml:space="preserve">6.2.32. Revisão do ajuste de Remuneração Previsto Contratualmente </t>
  </si>
  <si>
    <t>OPERAÇÃO 02/10/17 - VENCIMENTO 09/10/17</t>
  </si>
  <si>
    <t>(1) Ajuste de remuneração previsto contratualmente, período de 25/08 a 24/09/17, parcela 5/20.</t>
  </si>
  <si>
    <t>6.3. Revisão de Remuneração pelo Transporte Coletivo ²</t>
  </si>
  <si>
    <t>(2) Linhas da USP de agosto e setembro/17.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</si>
</sst>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563705</v>
      </c>
      <c r="C7" s="9">
        <f t="shared" si="0"/>
        <v>738868</v>
      </c>
      <c r="D7" s="9">
        <f t="shared" si="0"/>
        <v>747150</v>
      </c>
      <c r="E7" s="9">
        <f t="shared" si="0"/>
        <v>511733</v>
      </c>
      <c r="F7" s="9">
        <f t="shared" si="0"/>
        <v>699406</v>
      </c>
      <c r="G7" s="9">
        <f t="shared" si="0"/>
        <v>1190248</v>
      </c>
      <c r="H7" s="9">
        <f t="shared" si="0"/>
        <v>537372</v>
      </c>
      <c r="I7" s="9">
        <f t="shared" si="0"/>
        <v>117375</v>
      </c>
      <c r="J7" s="9">
        <f t="shared" si="0"/>
        <v>308069</v>
      </c>
      <c r="K7" s="9">
        <f t="shared" si="0"/>
        <v>5413926</v>
      </c>
      <c r="L7" s="50"/>
    </row>
    <row r="8" spans="1:11" ht="17.25" customHeight="1">
      <c r="A8" s="10" t="s">
        <v>97</v>
      </c>
      <c r="B8" s="11">
        <f>B9+B12+B16</f>
        <v>268444</v>
      </c>
      <c r="C8" s="11">
        <f aca="true" t="shared" si="1" ref="C8:J8">C9+C12+C16</f>
        <v>365011</v>
      </c>
      <c r="D8" s="11">
        <f t="shared" si="1"/>
        <v>342334</v>
      </c>
      <c r="E8" s="11">
        <f t="shared" si="1"/>
        <v>250317</v>
      </c>
      <c r="F8" s="11">
        <f t="shared" si="1"/>
        <v>327699</v>
      </c>
      <c r="G8" s="11">
        <f t="shared" si="1"/>
        <v>561903</v>
      </c>
      <c r="H8" s="11">
        <f t="shared" si="1"/>
        <v>278959</v>
      </c>
      <c r="I8" s="11">
        <f t="shared" si="1"/>
        <v>51854</v>
      </c>
      <c r="J8" s="11">
        <f t="shared" si="1"/>
        <v>140221</v>
      </c>
      <c r="K8" s="11">
        <f>SUM(B8:J8)</f>
        <v>2586742</v>
      </c>
    </row>
    <row r="9" spans="1:11" ht="17.25" customHeight="1">
      <c r="A9" s="15" t="s">
        <v>16</v>
      </c>
      <c r="B9" s="13">
        <f>+B10+B11</f>
        <v>34694</v>
      </c>
      <c r="C9" s="13">
        <f aca="true" t="shared" si="2" ref="C9:J9">+C10+C11</f>
        <v>51207</v>
      </c>
      <c r="D9" s="13">
        <f t="shared" si="2"/>
        <v>43490</v>
      </c>
      <c r="E9" s="13">
        <f t="shared" si="2"/>
        <v>33150</v>
      </c>
      <c r="F9" s="13">
        <f t="shared" si="2"/>
        <v>37864</v>
      </c>
      <c r="G9" s="13">
        <f t="shared" si="2"/>
        <v>51126</v>
      </c>
      <c r="H9" s="13">
        <f t="shared" si="2"/>
        <v>43193</v>
      </c>
      <c r="I9" s="13">
        <f t="shared" si="2"/>
        <v>7803</v>
      </c>
      <c r="J9" s="13">
        <f t="shared" si="2"/>
        <v>16553</v>
      </c>
      <c r="K9" s="11">
        <f>SUM(B9:J9)</f>
        <v>319080</v>
      </c>
    </row>
    <row r="10" spans="1:11" ht="17.25" customHeight="1">
      <c r="A10" s="29" t="s">
        <v>17</v>
      </c>
      <c r="B10" s="13">
        <v>34694</v>
      </c>
      <c r="C10" s="13">
        <v>51207</v>
      </c>
      <c r="D10" s="13">
        <v>43490</v>
      </c>
      <c r="E10" s="13">
        <v>33150</v>
      </c>
      <c r="F10" s="13">
        <v>37864</v>
      </c>
      <c r="G10" s="13">
        <v>51126</v>
      </c>
      <c r="H10" s="13">
        <v>43193</v>
      </c>
      <c r="I10" s="13">
        <v>7803</v>
      </c>
      <c r="J10" s="13">
        <v>16553</v>
      </c>
      <c r="K10" s="11">
        <f>SUM(B10:J10)</f>
        <v>319080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219592</v>
      </c>
      <c r="C12" s="17">
        <f t="shared" si="3"/>
        <v>293749</v>
      </c>
      <c r="D12" s="17">
        <f t="shared" si="3"/>
        <v>280591</v>
      </c>
      <c r="E12" s="17">
        <f t="shared" si="3"/>
        <v>204234</v>
      </c>
      <c r="F12" s="17">
        <f t="shared" si="3"/>
        <v>269904</v>
      </c>
      <c r="G12" s="17">
        <f t="shared" si="3"/>
        <v>475524</v>
      </c>
      <c r="H12" s="17">
        <f t="shared" si="3"/>
        <v>221926</v>
      </c>
      <c r="I12" s="17">
        <f t="shared" si="3"/>
        <v>41045</v>
      </c>
      <c r="J12" s="17">
        <f t="shared" si="3"/>
        <v>115977</v>
      </c>
      <c r="K12" s="11">
        <f aca="true" t="shared" si="4" ref="K12:K27">SUM(B12:J12)</f>
        <v>2122542</v>
      </c>
    </row>
    <row r="13" spans="1:13" ht="17.25" customHeight="1">
      <c r="A13" s="14" t="s">
        <v>19</v>
      </c>
      <c r="B13" s="13">
        <v>100259</v>
      </c>
      <c r="C13" s="13">
        <v>143430</v>
      </c>
      <c r="D13" s="13">
        <v>142289</v>
      </c>
      <c r="E13" s="13">
        <v>100051</v>
      </c>
      <c r="F13" s="13">
        <v>131416</v>
      </c>
      <c r="G13" s="13">
        <v>218613</v>
      </c>
      <c r="H13" s="13">
        <v>97451</v>
      </c>
      <c r="I13" s="13">
        <v>22172</v>
      </c>
      <c r="J13" s="13">
        <v>58212</v>
      </c>
      <c r="K13" s="11">
        <f t="shared" si="4"/>
        <v>1013893</v>
      </c>
      <c r="L13" s="50"/>
      <c r="M13" s="51"/>
    </row>
    <row r="14" spans="1:12" ht="17.25" customHeight="1">
      <c r="A14" s="14" t="s">
        <v>20</v>
      </c>
      <c r="B14" s="13">
        <v>110215</v>
      </c>
      <c r="C14" s="13">
        <v>135537</v>
      </c>
      <c r="D14" s="13">
        <v>128815</v>
      </c>
      <c r="E14" s="13">
        <v>95304</v>
      </c>
      <c r="F14" s="13">
        <v>128914</v>
      </c>
      <c r="G14" s="13">
        <v>241478</v>
      </c>
      <c r="H14" s="13">
        <v>107373</v>
      </c>
      <c r="I14" s="13">
        <v>16547</v>
      </c>
      <c r="J14" s="13">
        <v>54543</v>
      </c>
      <c r="K14" s="11">
        <f t="shared" si="4"/>
        <v>1018726</v>
      </c>
      <c r="L14" s="50"/>
    </row>
    <row r="15" spans="1:11" ht="17.25" customHeight="1">
      <c r="A15" s="14" t="s">
        <v>21</v>
      </c>
      <c r="B15" s="13">
        <v>9118</v>
      </c>
      <c r="C15" s="13">
        <v>14782</v>
      </c>
      <c r="D15" s="13">
        <v>9487</v>
      </c>
      <c r="E15" s="13">
        <v>8879</v>
      </c>
      <c r="F15" s="13">
        <v>9574</v>
      </c>
      <c r="G15" s="13">
        <v>15433</v>
      </c>
      <c r="H15" s="13">
        <v>17102</v>
      </c>
      <c r="I15" s="13">
        <v>2326</v>
      </c>
      <c r="J15" s="13">
        <v>3222</v>
      </c>
      <c r="K15" s="11">
        <f t="shared" si="4"/>
        <v>89923</v>
      </c>
    </row>
    <row r="16" spans="1:11" ht="17.25" customHeight="1">
      <c r="A16" s="15" t="s">
        <v>93</v>
      </c>
      <c r="B16" s="13">
        <f>B17+B18+B19</f>
        <v>14158</v>
      </c>
      <c r="C16" s="13">
        <f aca="true" t="shared" si="5" ref="C16:J16">C17+C18+C19</f>
        <v>20055</v>
      </c>
      <c r="D16" s="13">
        <f t="shared" si="5"/>
        <v>18253</v>
      </c>
      <c r="E16" s="13">
        <f t="shared" si="5"/>
        <v>12933</v>
      </c>
      <c r="F16" s="13">
        <f t="shared" si="5"/>
        <v>19931</v>
      </c>
      <c r="G16" s="13">
        <f t="shared" si="5"/>
        <v>35253</v>
      </c>
      <c r="H16" s="13">
        <f t="shared" si="5"/>
        <v>13840</v>
      </c>
      <c r="I16" s="13">
        <f t="shared" si="5"/>
        <v>3006</v>
      </c>
      <c r="J16" s="13">
        <f t="shared" si="5"/>
        <v>7691</v>
      </c>
      <c r="K16" s="11">
        <f t="shared" si="4"/>
        <v>145120</v>
      </c>
    </row>
    <row r="17" spans="1:11" ht="17.25" customHeight="1">
      <c r="A17" s="14" t="s">
        <v>94</v>
      </c>
      <c r="B17" s="13">
        <v>14051</v>
      </c>
      <c r="C17" s="13">
        <v>19938</v>
      </c>
      <c r="D17" s="13">
        <v>18147</v>
      </c>
      <c r="E17" s="13">
        <v>12856</v>
      </c>
      <c r="F17" s="13">
        <v>19839</v>
      </c>
      <c r="G17" s="13">
        <v>35026</v>
      </c>
      <c r="H17" s="13">
        <v>13732</v>
      </c>
      <c r="I17" s="13">
        <v>2981</v>
      </c>
      <c r="J17" s="13">
        <v>7648</v>
      </c>
      <c r="K17" s="11">
        <f t="shared" si="4"/>
        <v>144218</v>
      </c>
    </row>
    <row r="18" spans="1:11" ht="17.25" customHeight="1">
      <c r="A18" s="14" t="s">
        <v>95</v>
      </c>
      <c r="B18" s="13">
        <v>88</v>
      </c>
      <c r="C18" s="13">
        <v>96</v>
      </c>
      <c r="D18" s="13">
        <v>93</v>
      </c>
      <c r="E18" s="13">
        <v>74</v>
      </c>
      <c r="F18" s="13">
        <v>86</v>
      </c>
      <c r="G18" s="13">
        <v>212</v>
      </c>
      <c r="H18" s="13">
        <v>101</v>
      </c>
      <c r="I18" s="13">
        <v>22</v>
      </c>
      <c r="J18" s="13">
        <v>39</v>
      </c>
      <c r="K18" s="11">
        <f t="shared" si="4"/>
        <v>811</v>
      </c>
    </row>
    <row r="19" spans="1:11" ht="17.25" customHeight="1">
      <c r="A19" s="14" t="s">
        <v>96</v>
      </c>
      <c r="B19" s="13">
        <v>19</v>
      </c>
      <c r="C19" s="13">
        <v>21</v>
      </c>
      <c r="D19" s="13">
        <v>13</v>
      </c>
      <c r="E19" s="13">
        <v>3</v>
      </c>
      <c r="F19" s="13">
        <v>6</v>
      </c>
      <c r="G19" s="13">
        <v>15</v>
      </c>
      <c r="H19" s="13">
        <v>7</v>
      </c>
      <c r="I19" s="13">
        <v>3</v>
      </c>
      <c r="J19" s="13">
        <v>4</v>
      </c>
      <c r="K19" s="11">
        <f t="shared" si="4"/>
        <v>91</v>
      </c>
    </row>
    <row r="20" spans="1:11" ht="17.25" customHeight="1">
      <c r="A20" s="16" t="s">
        <v>22</v>
      </c>
      <c r="B20" s="11">
        <f>+B21+B22+B23</f>
        <v>156398</v>
      </c>
      <c r="C20" s="11">
        <f aca="true" t="shared" si="6" ref="C20:J20">+C21+C22+C23</f>
        <v>180773</v>
      </c>
      <c r="D20" s="11">
        <f t="shared" si="6"/>
        <v>201147</v>
      </c>
      <c r="E20" s="11">
        <f t="shared" si="6"/>
        <v>129254</v>
      </c>
      <c r="F20" s="11">
        <f t="shared" si="6"/>
        <v>206517</v>
      </c>
      <c r="G20" s="11">
        <f t="shared" si="6"/>
        <v>393016</v>
      </c>
      <c r="H20" s="11">
        <f t="shared" si="6"/>
        <v>134018</v>
      </c>
      <c r="I20" s="11">
        <f t="shared" si="6"/>
        <v>31929</v>
      </c>
      <c r="J20" s="11">
        <f t="shared" si="6"/>
        <v>77804</v>
      </c>
      <c r="K20" s="11">
        <f t="shared" si="4"/>
        <v>1510856</v>
      </c>
    </row>
    <row r="21" spans="1:12" ht="17.25" customHeight="1">
      <c r="A21" s="12" t="s">
        <v>23</v>
      </c>
      <c r="B21" s="13">
        <v>78659</v>
      </c>
      <c r="C21" s="13">
        <v>100042</v>
      </c>
      <c r="D21" s="13">
        <v>114267</v>
      </c>
      <c r="E21" s="13">
        <v>71365</v>
      </c>
      <c r="F21" s="13">
        <v>113231</v>
      </c>
      <c r="G21" s="13">
        <v>198365</v>
      </c>
      <c r="H21" s="13">
        <v>71171</v>
      </c>
      <c r="I21" s="13">
        <v>19214</v>
      </c>
      <c r="J21" s="13">
        <v>42672</v>
      </c>
      <c r="K21" s="11">
        <f t="shared" si="4"/>
        <v>808986</v>
      </c>
      <c r="L21" s="50"/>
    </row>
    <row r="22" spans="1:12" ht="17.25" customHeight="1">
      <c r="A22" s="12" t="s">
        <v>24</v>
      </c>
      <c r="B22" s="13">
        <v>73834</v>
      </c>
      <c r="C22" s="13">
        <v>75809</v>
      </c>
      <c r="D22" s="13">
        <v>83009</v>
      </c>
      <c r="E22" s="13">
        <v>54906</v>
      </c>
      <c r="F22" s="13">
        <v>89444</v>
      </c>
      <c r="G22" s="13">
        <v>187543</v>
      </c>
      <c r="H22" s="13">
        <v>57744</v>
      </c>
      <c r="I22" s="13">
        <v>11891</v>
      </c>
      <c r="J22" s="13">
        <v>33743</v>
      </c>
      <c r="K22" s="11">
        <f t="shared" si="4"/>
        <v>667923</v>
      </c>
      <c r="L22" s="50"/>
    </row>
    <row r="23" spans="1:11" ht="17.25" customHeight="1">
      <c r="A23" s="12" t="s">
        <v>25</v>
      </c>
      <c r="B23" s="13">
        <v>3905</v>
      </c>
      <c r="C23" s="13">
        <v>4922</v>
      </c>
      <c r="D23" s="13">
        <v>3871</v>
      </c>
      <c r="E23" s="13">
        <v>2983</v>
      </c>
      <c r="F23" s="13">
        <v>3842</v>
      </c>
      <c r="G23" s="13">
        <v>7108</v>
      </c>
      <c r="H23" s="13">
        <v>5103</v>
      </c>
      <c r="I23" s="13">
        <v>824</v>
      </c>
      <c r="J23" s="13">
        <v>1389</v>
      </c>
      <c r="K23" s="11">
        <f t="shared" si="4"/>
        <v>33947</v>
      </c>
    </row>
    <row r="24" spans="1:11" ht="17.25" customHeight="1">
      <c r="A24" s="16" t="s">
        <v>26</v>
      </c>
      <c r="B24" s="13">
        <f>+B25+B26</f>
        <v>138863</v>
      </c>
      <c r="C24" s="13">
        <f aca="true" t="shared" si="7" ref="C24:J24">+C25+C26</f>
        <v>193084</v>
      </c>
      <c r="D24" s="13">
        <f t="shared" si="7"/>
        <v>203669</v>
      </c>
      <c r="E24" s="13">
        <f t="shared" si="7"/>
        <v>132162</v>
      </c>
      <c r="F24" s="13">
        <f t="shared" si="7"/>
        <v>165190</v>
      </c>
      <c r="G24" s="13">
        <f t="shared" si="7"/>
        <v>235329</v>
      </c>
      <c r="H24" s="13">
        <f t="shared" si="7"/>
        <v>117041</v>
      </c>
      <c r="I24" s="13">
        <f t="shared" si="7"/>
        <v>33592</v>
      </c>
      <c r="J24" s="13">
        <f t="shared" si="7"/>
        <v>90044</v>
      </c>
      <c r="K24" s="11">
        <f t="shared" si="4"/>
        <v>1308974</v>
      </c>
    </row>
    <row r="25" spans="1:12" ht="17.25" customHeight="1">
      <c r="A25" s="12" t="s">
        <v>115</v>
      </c>
      <c r="B25" s="13">
        <v>58928</v>
      </c>
      <c r="C25" s="13">
        <v>91978</v>
      </c>
      <c r="D25" s="13">
        <v>104967</v>
      </c>
      <c r="E25" s="13">
        <v>66497</v>
      </c>
      <c r="F25" s="13">
        <v>79359</v>
      </c>
      <c r="G25" s="13">
        <v>108917</v>
      </c>
      <c r="H25" s="13">
        <v>52728</v>
      </c>
      <c r="I25" s="13">
        <v>19443</v>
      </c>
      <c r="J25" s="13">
        <v>43892</v>
      </c>
      <c r="K25" s="11">
        <f t="shared" si="4"/>
        <v>626709</v>
      </c>
      <c r="L25" s="50"/>
    </row>
    <row r="26" spans="1:12" ht="17.25" customHeight="1">
      <c r="A26" s="12" t="s">
        <v>116</v>
      </c>
      <c r="B26" s="13">
        <v>79935</v>
      </c>
      <c r="C26" s="13">
        <v>101106</v>
      </c>
      <c r="D26" s="13">
        <v>98702</v>
      </c>
      <c r="E26" s="13">
        <v>65665</v>
      </c>
      <c r="F26" s="13">
        <v>85831</v>
      </c>
      <c r="G26" s="13">
        <v>126412</v>
      </c>
      <c r="H26" s="13">
        <v>64313</v>
      </c>
      <c r="I26" s="13">
        <v>14149</v>
      </c>
      <c r="J26" s="13">
        <v>46152</v>
      </c>
      <c r="K26" s="11">
        <f t="shared" si="4"/>
        <v>682265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7354</v>
      </c>
      <c r="I27" s="11">
        <v>0</v>
      </c>
      <c r="J27" s="11">
        <v>0</v>
      </c>
      <c r="K27" s="11">
        <f t="shared" si="4"/>
        <v>7354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10719.16</v>
      </c>
      <c r="I35" s="19">
        <v>0</v>
      </c>
      <c r="J35" s="19">
        <v>0</v>
      </c>
      <c r="K35" s="23">
        <f>SUM(B35:J35)</f>
        <v>10719.16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1632904.4999999998</v>
      </c>
      <c r="C47" s="22">
        <f aca="true" t="shared" si="12" ref="C47:H47">+C48+C57</f>
        <v>2391739.3</v>
      </c>
      <c r="D47" s="22">
        <f t="shared" si="12"/>
        <v>2720380.7299999995</v>
      </c>
      <c r="E47" s="22">
        <f t="shared" si="12"/>
        <v>1591898.56</v>
      </c>
      <c r="F47" s="22">
        <f t="shared" si="12"/>
        <v>2146408.95</v>
      </c>
      <c r="G47" s="22">
        <f t="shared" si="12"/>
        <v>3078658.38</v>
      </c>
      <c r="H47" s="22">
        <f t="shared" si="12"/>
        <v>1609107.71</v>
      </c>
      <c r="I47" s="22">
        <f>+I48+I57</f>
        <v>611392.25</v>
      </c>
      <c r="J47" s="22">
        <f>+J48+J57</f>
        <v>967218.49</v>
      </c>
      <c r="K47" s="22">
        <f>SUM(B47:J47)</f>
        <v>16749708.87</v>
      </c>
    </row>
    <row r="48" spans="1:11" ht="17.25" customHeight="1">
      <c r="A48" s="16" t="s">
        <v>108</v>
      </c>
      <c r="B48" s="23">
        <f>SUM(B49:B56)</f>
        <v>1613638.5699999998</v>
      </c>
      <c r="C48" s="23">
        <f aca="true" t="shared" si="13" ref="C48:J48">SUM(C49:C56)</f>
        <v>2366454.67</v>
      </c>
      <c r="D48" s="23">
        <f t="shared" si="13"/>
        <v>2694257.8899999997</v>
      </c>
      <c r="E48" s="23">
        <f t="shared" si="13"/>
        <v>1568949</v>
      </c>
      <c r="F48" s="23">
        <f t="shared" si="13"/>
        <v>2122733.18</v>
      </c>
      <c r="G48" s="23">
        <f t="shared" si="13"/>
        <v>3048156.6399999997</v>
      </c>
      <c r="H48" s="23">
        <f t="shared" si="13"/>
        <v>1588558</v>
      </c>
      <c r="I48" s="23">
        <f t="shared" si="13"/>
        <v>611392.25</v>
      </c>
      <c r="J48" s="23">
        <f t="shared" si="13"/>
        <v>952856.36</v>
      </c>
      <c r="K48" s="23">
        <f aca="true" t="shared" si="14" ref="K48:K57">SUM(B48:J48)</f>
        <v>16566996.559999999</v>
      </c>
    </row>
    <row r="49" spans="1:11" ht="17.25" customHeight="1">
      <c r="A49" s="34" t="s">
        <v>43</v>
      </c>
      <c r="B49" s="23">
        <f aca="true" t="shared" si="15" ref="B49:H49">ROUND(B30*B7,2)</f>
        <v>1612252.67</v>
      </c>
      <c r="C49" s="23">
        <f t="shared" si="15"/>
        <v>2359057.75</v>
      </c>
      <c r="D49" s="23">
        <f t="shared" si="15"/>
        <v>2691607.88</v>
      </c>
      <c r="E49" s="23">
        <f t="shared" si="15"/>
        <v>1567847.57</v>
      </c>
      <c r="F49" s="23">
        <f t="shared" si="15"/>
        <v>2120738.87</v>
      </c>
      <c r="G49" s="23">
        <f t="shared" si="15"/>
        <v>3045368.53</v>
      </c>
      <c r="H49" s="23">
        <f t="shared" si="15"/>
        <v>1576595.71</v>
      </c>
      <c r="I49" s="23">
        <f>ROUND(I30*I7,2)</f>
        <v>610326.53</v>
      </c>
      <c r="J49" s="23">
        <f>ROUND(J30*J7,2)</f>
        <v>950639.32</v>
      </c>
      <c r="K49" s="23">
        <f t="shared" si="14"/>
        <v>16534434.83</v>
      </c>
    </row>
    <row r="50" spans="1:11" ht="17.25" customHeight="1">
      <c r="A50" s="34" t="s">
        <v>44</v>
      </c>
      <c r="B50" s="19">
        <v>0</v>
      </c>
      <c r="C50" s="23">
        <f>ROUND(C31*C7,2)</f>
        <v>5243.65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5243.65</v>
      </c>
    </row>
    <row r="51" spans="1:11" ht="17.25" customHeight="1">
      <c r="A51" s="64" t="s">
        <v>104</v>
      </c>
      <c r="B51" s="65">
        <f aca="true" t="shared" si="16" ref="B51:H51">ROUND(B32*B7,2)</f>
        <v>-2705.78</v>
      </c>
      <c r="C51" s="65">
        <f t="shared" si="16"/>
        <v>-3620.45</v>
      </c>
      <c r="D51" s="65">
        <f t="shared" si="16"/>
        <v>-3735.75</v>
      </c>
      <c r="E51" s="65">
        <f t="shared" si="16"/>
        <v>-2343.97</v>
      </c>
      <c r="F51" s="65">
        <f t="shared" si="16"/>
        <v>-3287.21</v>
      </c>
      <c r="G51" s="65">
        <f t="shared" si="16"/>
        <v>-4641.97</v>
      </c>
      <c r="H51" s="65">
        <f t="shared" si="16"/>
        <v>-2471.91</v>
      </c>
      <c r="I51" s="19">
        <v>0</v>
      </c>
      <c r="J51" s="19">
        <v>0</v>
      </c>
      <c r="K51" s="65">
        <f>SUM(B51:J51)</f>
        <v>-22807.04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10719.16</v>
      </c>
      <c r="I53" s="31">
        <f>+I35</f>
        <v>0</v>
      </c>
      <c r="J53" s="31">
        <f>+J35</f>
        <v>0</v>
      </c>
      <c r="K53" s="23">
        <f t="shared" si="14"/>
        <v>10719.16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19265.93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182712.31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-219253.11000000004</v>
      </c>
      <c r="C61" s="35">
        <f t="shared" si="17"/>
        <v>-266592.18000000005</v>
      </c>
      <c r="D61" s="35">
        <f t="shared" si="17"/>
        <v>-257710.58000000002</v>
      </c>
      <c r="E61" s="35">
        <f t="shared" si="17"/>
        <v>-258409.79</v>
      </c>
      <c r="F61" s="35">
        <f t="shared" si="17"/>
        <v>-274768.69</v>
      </c>
      <c r="G61" s="35">
        <f t="shared" si="17"/>
        <v>-349797.19999999995</v>
      </c>
      <c r="H61" s="35">
        <f t="shared" si="17"/>
        <v>-212037.35</v>
      </c>
      <c r="I61" s="35">
        <f t="shared" si="17"/>
        <v>-108449.31</v>
      </c>
      <c r="J61" s="35">
        <f t="shared" si="17"/>
        <v>-90436.67000000001</v>
      </c>
      <c r="K61" s="35">
        <f>SUM(B61:J61)</f>
        <v>-2037454.8800000001</v>
      </c>
    </row>
    <row r="62" spans="1:11" ht="18.75" customHeight="1">
      <c r="A62" s="16" t="s">
        <v>74</v>
      </c>
      <c r="B62" s="35">
        <f aca="true" t="shared" si="18" ref="B62:J62">B63+B64+B65+B66+B67+B68</f>
        <v>-172837.59000000003</v>
      </c>
      <c r="C62" s="35">
        <f t="shared" si="18"/>
        <v>-200908.32000000004</v>
      </c>
      <c r="D62" s="35">
        <f t="shared" si="18"/>
        <v>-185266.12</v>
      </c>
      <c r="E62" s="35">
        <f t="shared" si="18"/>
        <v>-215040.2</v>
      </c>
      <c r="F62" s="35">
        <f t="shared" si="18"/>
        <v>-213953.41</v>
      </c>
      <c r="G62" s="35">
        <f t="shared" si="18"/>
        <v>-263282.27999999997</v>
      </c>
      <c r="H62" s="35">
        <f t="shared" si="18"/>
        <v>-164133.4</v>
      </c>
      <c r="I62" s="35">
        <f t="shared" si="18"/>
        <v>-29651.4</v>
      </c>
      <c r="J62" s="35">
        <f t="shared" si="18"/>
        <v>-62901.4</v>
      </c>
      <c r="K62" s="35">
        <f aca="true" t="shared" si="19" ref="K62:K91">SUM(B62:J62)</f>
        <v>-1507974.1199999996</v>
      </c>
    </row>
    <row r="63" spans="1:11" ht="18.75" customHeight="1">
      <c r="A63" s="12" t="s">
        <v>75</v>
      </c>
      <c r="B63" s="35">
        <f>-ROUND(B9*$D$3,2)</f>
        <v>-131837.2</v>
      </c>
      <c r="C63" s="35">
        <f aca="true" t="shared" si="20" ref="C63:J63">-ROUND(C9*$D$3,2)</f>
        <v>-194586.6</v>
      </c>
      <c r="D63" s="35">
        <f t="shared" si="20"/>
        <v>-165262</v>
      </c>
      <c r="E63" s="35">
        <f t="shared" si="20"/>
        <v>-125970</v>
      </c>
      <c r="F63" s="35">
        <f t="shared" si="20"/>
        <v>-143883.2</v>
      </c>
      <c r="G63" s="35">
        <f t="shared" si="20"/>
        <v>-194278.8</v>
      </c>
      <c r="H63" s="35">
        <f t="shared" si="20"/>
        <v>-164133.4</v>
      </c>
      <c r="I63" s="35">
        <f t="shared" si="20"/>
        <v>-29651.4</v>
      </c>
      <c r="J63" s="35">
        <f t="shared" si="20"/>
        <v>-62901.4</v>
      </c>
      <c r="K63" s="35">
        <f t="shared" si="19"/>
        <v>-1212503.9999999998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-699.2</v>
      </c>
      <c r="C65" s="35">
        <v>-243.2</v>
      </c>
      <c r="D65" s="35">
        <v>-190</v>
      </c>
      <c r="E65" s="35">
        <v>-478.8</v>
      </c>
      <c r="F65" s="35">
        <v>-315.4</v>
      </c>
      <c r="G65" s="35">
        <v>-266</v>
      </c>
      <c r="H65" s="19">
        <v>0</v>
      </c>
      <c r="I65" s="19">
        <v>0</v>
      </c>
      <c r="J65" s="19">
        <v>0</v>
      </c>
      <c r="K65" s="35">
        <f t="shared" si="19"/>
        <v>-2192.6</v>
      </c>
    </row>
    <row r="66" spans="1:11" ht="18.75" customHeight="1">
      <c r="A66" s="12" t="s">
        <v>105</v>
      </c>
      <c r="B66" s="35">
        <v>-3537.8</v>
      </c>
      <c r="C66" s="35">
        <v>-1090.6</v>
      </c>
      <c r="D66" s="35">
        <v>-790.4</v>
      </c>
      <c r="E66" s="35">
        <v>-3165.4</v>
      </c>
      <c r="F66" s="35">
        <v>-1330</v>
      </c>
      <c r="G66" s="35">
        <v>-744.8</v>
      </c>
      <c r="H66" s="19">
        <v>0</v>
      </c>
      <c r="I66" s="19">
        <v>0</v>
      </c>
      <c r="J66" s="19">
        <v>0</v>
      </c>
      <c r="K66" s="35">
        <f t="shared" si="19"/>
        <v>-10658.999999999998</v>
      </c>
    </row>
    <row r="67" spans="1:11" ht="18.75" customHeight="1">
      <c r="A67" s="12" t="s">
        <v>52</v>
      </c>
      <c r="B67" s="35">
        <v>-36763.39</v>
      </c>
      <c r="C67" s="35">
        <v>-4987.92</v>
      </c>
      <c r="D67" s="35">
        <v>-19023.72</v>
      </c>
      <c r="E67" s="35">
        <v>-85426</v>
      </c>
      <c r="F67" s="35">
        <v>-68424.81</v>
      </c>
      <c r="G67" s="35">
        <v>-67992.68</v>
      </c>
      <c r="H67" s="19">
        <v>0</v>
      </c>
      <c r="I67" s="19">
        <v>0</v>
      </c>
      <c r="J67" s="19">
        <v>0</v>
      </c>
      <c r="K67" s="35">
        <f t="shared" si="19"/>
        <v>-282618.52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-46415.520000000004</v>
      </c>
      <c r="C69" s="65">
        <f>SUM(C70:C102)</f>
        <v>-65683.86</v>
      </c>
      <c r="D69" s="65">
        <f>SUM(D70:D102)</f>
        <v>-72444.46</v>
      </c>
      <c r="E69" s="65">
        <f aca="true" t="shared" si="21" ref="E69:J69">SUM(E70:E102)</f>
        <v>-43369.590000000004</v>
      </c>
      <c r="F69" s="65">
        <f t="shared" si="21"/>
        <v>-60815.28</v>
      </c>
      <c r="G69" s="65">
        <f t="shared" si="21"/>
        <v>-86514.92000000001</v>
      </c>
      <c r="H69" s="65">
        <f t="shared" si="21"/>
        <v>-44829.22</v>
      </c>
      <c r="I69" s="65">
        <f t="shared" si="21"/>
        <v>-78797.91</v>
      </c>
      <c r="J69" s="65">
        <f t="shared" si="21"/>
        <v>-27535.270000000004</v>
      </c>
      <c r="K69" s="65">
        <f t="shared" si="19"/>
        <v>-526406.03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65">
        <v>-3074.73</v>
      </c>
      <c r="I103" s="19">
        <v>0</v>
      </c>
      <c r="J103" s="19">
        <v>0</v>
      </c>
      <c r="K103" s="35">
        <f>SUM(B103:J103)</f>
        <v>-3074.73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1413651.3899999997</v>
      </c>
      <c r="C106" s="24">
        <f t="shared" si="22"/>
        <v>2125147.12</v>
      </c>
      <c r="D106" s="24">
        <f t="shared" si="22"/>
        <v>2462670.1499999994</v>
      </c>
      <c r="E106" s="24">
        <f t="shared" si="22"/>
        <v>1333488.77</v>
      </c>
      <c r="F106" s="24">
        <f t="shared" si="22"/>
        <v>1871640.2600000002</v>
      </c>
      <c r="G106" s="24">
        <f t="shared" si="22"/>
        <v>2728861.18</v>
      </c>
      <c r="H106" s="24">
        <f t="shared" si="22"/>
        <v>1397070.36</v>
      </c>
      <c r="I106" s="24">
        <f>+I107+I108</f>
        <v>502942.93999999994</v>
      </c>
      <c r="J106" s="24">
        <f>+J107+J108</f>
        <v>876781.82</v>
      </c>
      <c r="K106" s="46">
        <f>SUM(B106:J106)</f>
        <v>14712253.989999998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1394385.4599999997</v>
      </c>
      <c r="C107" s="24">
        <f t="shared" si="23"/>
        <v>2099862.49</v>
      </c>
      <c r="D107" s="24">
        <f t="shared" si="23"/>
        <v>2436547.3099999996</v>
      </c>
      <c r="E107" s="24">
        <f t="shared" si="23"/>
        <v>1310539.21</v>
      </c>
      <c r="F107" s="24">
        <f t="shared" si="23"/>
        <v>1847964.4900000002</v>
      </c>
      <c r="G107" s="24">
        <f t="shared" si="23"/>
        <v>2698359.44</v>
      </c>
      <c r="H107" s="24">
        <f t="shared" si="23"/>
        <v>1376520.6500000001</v>
      </c>
      <c r="I107" s="24">
        <f t="shared" si="23"/>
        <v>502942.93999999994</v>
      </c>
      <c r="J107" s="24">
        <f t="shared" si="23"/>
        <v>862419.69</v>
      </c>
      <c r="K107" s="46">
        <f>SUM(B107:J107)</f>
        <v>14529541.68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19265.93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182712.31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14712254.01</v>
      </c>
      <c r="L114" s="52"/>
    </row>
    <row r="115" spans="1:11" ht="18.75" customHeight="1">
      <c r="A115" s="26" t="s">
        <v>70</v>
      </c>
      <c r="B115" s="27">
        <v>185758.85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185758.85</v>
      </c>
    </row>
    <row r="116" spans="1:11" ht="18.75" customHeight="1">
      <c r="A116" s="26" t="s">
        <v>71</v>
      </c>
      <c r="B116" s="27">
        <v>1227892.54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1227892.54</v>
      </c>
    </row>
    <row r="117" spans="1:11" ht="18.75" customHeight="1">
      <c r="A117" s="26" t="s">
        <v>72</v>
      </c>
      <c r="B117" s="38">
        <v>0</v>
      </c>
      <c r="C117" s="27">
        <f>+C106</f>
        <v>2125147.12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2125147.12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2462670.1499999994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2462670.1499999994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1200139.89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1200139.89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133348.88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133348.88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361513.92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361513.92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671833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671833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93563.65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93563.65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744729.69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744729.69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795375.42</v>
      </c>
      <c r="H125" s="38">
        <v>0</v>
      </c>
      <c r="I125" s="38">
        <v>0</v>
      </c>
      <c r="J125" s="38">
        <v>0</v>
      </c>
      <c r="K125" s="39">
        <f t="shared" si="25"/>
        <v>795375.42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63701.43</v>
      </c>
      <c r="H126" s="38">
        <v>0</v>
      </c>
      <c r="I126" s="38">
        <v>0</v>
      </c>
      <c r="J126" s="38">
        <v>0</v>
      </c>
      <c r="K126" s="39">
        <f t="shared" si="25"/>
        <v>63701.43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396790.12</v>
      </c>
      <c r="H127" s="38">
        <v>0</v>
      </c>
      <c r="I127" s="38">
        <v>0</v>
      </c>
      <c r="J127" s="38">
        <v>0</v>
      </c>
      <c r="K127" s="39">
        <f t="shared" si="25"/>
        <v>396790.12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381505.23</v>
      </c>
      <c r="H128" s="38">
        <v>0</v>
      </c>
      <c r="I128" s="38">
        <v>0</v>
      </c>
      <c r="J128" s="38">
        <v>0</v>
      </c>
      <c r="K128" s="39">
        <f t="shared" si="25"/>
        <v>381505.23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1091488.99</v>
      </c>
      <c r="H129" s="38">
        <v>0</v>
      </c>
      <c r="I129" s="38">
        <v>0</v>
      </c>
      <c r="J129" s="38">
        <v>0</v>
      </c>
      <c r="K129" s="39">
        <f t="shared" si="25"/>
        <v>1091488.99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505090.31999999995</v>
      </c>
      <c r="I130" s="38">
        <v>0</v>
      </c>
      <c r="J130" s="38">
        <v>0</v>
      </c>
      <c r="K130" s="39">
        <f t="shared" si="25"/>
        <v>505090.31999999995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891980.05</v>
      </c>
      <c r="I131" s="38">
        <v>0</v>
      </c>
      <c r="J131" s="38">
        <v>0</v>
      </c>
      <c r="K131" s="39">
        <f t="shared" si="25"/>
        <v>891980.05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502942.94</v>
      </c>
      <c r="J132" s="38"/>
      <c r="K132" s="39">
        <f t="shared" si="25"/>
        <v>502942.94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876781.82</v>
      </c>
      <c r="K133" s="42">
        <f t="shared" si="25"/>
        <v>876781.82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 t="s">
        <v>137</v>
      </c>
    </row>
    <row r="136" ht="18" customHeight="1">
      <c r="A136" s="74" t="s">
        <v>139</v>
      </c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2017-10-09T14:18:03Z</dcterms:modified>
  <cp:category/>
  <cp:version/>
  <cp:contentType/>
  <cp:contentStatus/>
</cp:coreProperties>
</file>