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<sst xmlns="http://schemas.openxmlformats.org/spreadsheetml/2006/main" count="106" uniqueCount="104">
  <si>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</si>
  <si>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</si>
  <si>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</si>
  <si>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</si>
  <si>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</si>
  <si>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</si>
  <si>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</si>
  <si>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</si>
  <si>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</si>
  <si>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</si>
  <si>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</si>
  <si>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</si>
  <si>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</si>
  <si>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</si>
  <si>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</si>
  <si>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</si>
  <si>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</si>
  <si>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</si>
  <si>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</si>
  <si>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</si>
  <si>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</si>
  <si>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</si>
  <si>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</si>
  <si>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</si>
  <si>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</si>
  <si>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</si>
  <si>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</si>
  <si>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</si>
  <si>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</si>
  <si>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</si>
  <si>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</si>
  <si>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</si>
  <si>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</si>
  <si>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</si>
  <si>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</si>
  <si>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</si>
  <si>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</si>
  <si>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</si>
  <si>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</si>
  <si>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</si>
  <si>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</si>
  <si>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</si>
  <si>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</si>
  <si>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</si>
  <si>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</si>
  <si>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</si>
  <si>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</si>
  <si>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</si>
  <si>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</si>
  <si>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</si>
  <si>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</si>
  <si>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</si>
  <si>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</si>
  <si>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</si>
  <si>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</si>
  <si>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</si>
  <si>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</si>
  <si>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</si>
  <si>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</si>
  <si>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</si>
  <si>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</si>
  <si>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</si>
  <si>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</si>
  <si>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</si>
  <si>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</si>
  <si>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</si>
  <si>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</si>
  <si>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</si>
  <si>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</si>
  <si>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</si>
  <si>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</si>
  <si>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</si>
  <si>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</si>
  <si>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</si>
  <si>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</si>
  <si>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</si>
  <si>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</si>
  <si>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</si>
  <si>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</si>
  <si>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</si>
  <si>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</si>
  <si>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</si>
  <si>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</si>
  <si>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</si>
  <si>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</si>
  <si>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</si>
  <si>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</si>
  <si>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</si>
  <si>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</si>
  <si>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</si>
  <si>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</si>
  <si>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</si>
  <si>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</si>
  <si>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</si>
  <si>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</si>
  <si>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</si>
  <si>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</si>
  <si>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</si>
  <si>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</si>
  <si>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</si>
  <si>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04/09/17 - VENCIMENTO 12/09/17</t>
  </si>
  <si>
    <t>5.2.8. Ajuste de Remuneração Previsto Contratualmente (1)</t>
  </si>
  <si>
    <t>Nota: (1) Ajuste de remuneração previsto contratualmente, período de 25/07 a 24/08/17, parcela 03/16.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</si>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</sst>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462035</v>
      </c>
      <c r="C7" s="10">
        <f>C8+C20+C24</f>
        <v>372151</v>
      </c>
      <c r="D7" s="10">
        <f>D8+D20+D24</f>
        <v>347870</v>
      </c>
      <c r="E7" s="10">
        <f>E8+E20+E24</f>
        <v>36360</v>
      </c>
      <c r="F7" s="10">
        <f aca="true" t="shared" si="0" ref="F7:M7">F8+F20+F24</f>
        <v>306179</v>
      </c>
      <c r="G7" s="10">
        <f t="shared" si="0"/>
        <v>509293</v>
      </c>
      <c r="H7" s="10">
        <f t="shared" si="0"/>
        <v>464829</v>
      </c>
      <c r="I7" s="10">
        <f t="shared" si="0"/>
        <v>381534</v>
      </c>
      <c r="J7" s="10">
        <f t="shared" si="0"/>
        <v>300168</v>
      </c>
      <c r="K7" s="10">
        <f t="shared" si="0"/>
        <v>308434</v>
      </c>
      <c r="L7" s="10">
        <f t="shared" si="0"/>
        <v>150756</v>
      </c>
      <c r="M7" s="10">
        <f t="shared" si="0"/>
        <v>92313</v>
      </c>
      <c r="N7" s="10">
        <f>+N8+N20+N24</f>
        <v>3731922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191770</v>
      </c>
      <c r="C8" s="12">
        <f>+C9+C12+C16</f>
        <v>166218</v>
      </c>
      <c r="D8" s="12">
        <f>+D9+D12+D16</f>
        <v>167942</v>
      </c>
      <c r="E8" s="12">
        <f>+E9+E12+E16</f>
        <v>15776</v>
      </c>
      <c r="F8" s="12">
        <f aca="true" t="shared" si="1" ref="F8:M8">+F9+F12+F16</f>
        <v>136001</v>
      </c>
      <c r="G8" s="12">
        <f t="shared" si="1"/>
        <v>232430</v>
      </c>
      <c r="H8" s="12">
        <f t="shared" si="1"/>
        <v>206511</v>
      </c>
      <c r="I8" s="12">
        <f t="shared" si="1"/>
        <v>174549</v>
      </c>
      <c r="J8" s="12">
        <f t="shared" si="1"/>
        <v>137618</v>
      </c>
      <c r="K8" s="12">
        <f t="shared" si="1"/>
        <v>132040</v>
      </c>
      <c r="L8" s="12">
        <f t="shared" si="1"/>
        <v>74709</v>
      </c>
      <c r="M8" s="12">
        <f t="shared" si="1"/>
        <v>47041</v>
      </c>
      <c r="N8" s="12">
        <f>SUM(B8:M8)</f>
        <v>1682605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18366</v>
      </c>
      <c r="C9" s="14">
        <v>20132</v>
      </c>
      <c r="D9" s="14">
        <v>13751</v>
      </c>
      <c r="E9" s="14">
        <v>1139</v>
      </c>
      <c r="F9" s="14">
        <v>12011</v>
      </c>
      <c r="G9" s="14">
        <v>22267</v>
      </c>
      <c r="H9" s="14">
        <v>25871</v>
      </c>
      <c r="I9" s="14">
        <v>11630</v>
      </c>
      <c r="J9" s="14">
        <v>15980</v>
      </c>
      <c r="K9" s="14">
        <v>10540</v>
      </c>
      <c r="L9" s="14">
        <v>9049</v>
      </c>
      <c r="M9" s="14">
        <v>5784</v>
      </c>
      <c r="N9" s="12">
        <f aca="true" t="shared" si="2" ref="N9:N19">SUM(B9:M9)</f>
        <v>166520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18366</v>
      </c>
      <c r="C10" s="14">
        <f>+C9-C11</f>
        <v>20132</v>
      </c>
      <c r="D10" s="14">
        <f>+D9-D11</f>
        <v>13751</v>
      </c>
      <c r="E10" s="14">
        <f>+E9-E11</f>
        <v>1139</v>
      </c>
      <c r="F10" s="14">
        <f aca="true" t="shared" si="3" ref="F10:M10">+F9-F11</f>
        <v>12011</v>
      </c>
      <c r="G10" s="14">
        <f t="shared" si="3"/>
        <v>22267</v>
      </c>
      <c r="H10" s="14">
        <f t="shared" si="3"/>
        <v>25871</v>
      </c>
      <c r="I10" s="14">
        <f t="shared" si="3"/>
        <v>11630</v>
      </c>
      <c r="J10" s="14">
        <f t="shared" si="3"/>
        <v>15980</v>
      </c>
      <c r="K10" s="14">
        <f t="shared" si="3"/>
        <v>10540</v>
      </c>
      <c r="L10" s="14">
        <f t="shared" si="3"/>
        <v>9049</v>
      </c>
      <c r="M10" s="14">
        <f t="shared" si="3"/>
        <v>5784</v>
      </c>
      <c r="N10" s="12">
        <f t="shared" si="2"/>
        <v>166520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162660</v>
      </c>
      <c r="C12" s="14">
        <f>C13+C14+C15</f>
        <v>137433</v>
      </c>
      <c r="D12" s="14">
        <f>D13+D14+D15</f>
        <v>145911</v>
      </c>
      <c r="E12" s="14">
        <f>E13+E14+E15</f>
        <v>13848</v>
      </c>
      <c r="F12" s="14">
        <f aca="true" t="shared" si="4" ref="F12:M12">F13+F14+F15</f>
        <v>116785</v>
      </c>
      <c r="G12" s="14">
        <f t="shared" si="4"/>
        <v>196943</v>
      </c>
      <c r="H12" s="14">
        <f t="shared" si="4"/>
        <v>169883</v>
      </c>
      <c r="I12" s="14">
        <f t="shared" si="4"/>
        <v>152624</v>
      </c>
      <c r="J12" s="14">
        <f t="shared" si="4"/>
        <v>114375</v>
      </c>
      <c r="K12" s="14">
        <f t="shared" si="4"/>
        <v>113115</v>
      </c>
      <c r="L12" s="14">
        <f t="shared" si="4"/>
        <v>61997</v>
      </c>
      <c r="M12" s="14">
        <f t="shared" si="4"/>
        <v>39242</v>
      </c>
      <c r="N12" s="12">
        <f t="shared" si="2"/>
        <v>1424816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75271</v>
      </c>
      <c r="C13" s="14">
        <v>65121</v>
      </c>
      <c r="D13" s="14">
        <v>66463</v>
      </c>
      <c r="E13" s="14">
        <v>6457</v>
      </c>
      <c r="F13" s="14">
        <v>52922</v>
      </c>
      <c r="G13" s="14">
        <v>90666</v>
      </c>
      <c r="H13" s="14">
        <v>82859</v>
      </c>
      <c r="I13" s="14">
        <v>73926</v>
      </c>
      <c r="J13" s="14">
        <v>53073</v>
      </c>
      <c r="K13" s="14">
        <v>53115</v>
      </c>
      <c r="L13" s="14">
        <v>28386</v>
      </c>
      <c r="M13" s="14">
        <v>17426</v>
      </c>
      <c r="N13" s="12">
        <f t="shared" si="2"/>
        <v>665685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82881</v>
      </c>
      <c r="C14" s="14">
        <v>66297</v>
      </c>
      <c r="D14" s="14">
        <v>76563</v>
      </c>
      <c r="E14" s="14">
        <v>6893</v>
      </c>
      <c r="F14" s="14">
        <v>60279</v>
      </c>
      <c r="G14" s="14">
        <v>97824</v>
      </c>
      <c r="H14" s="14">
        <v>81314</v>
      </c>
      <c r="I14" s="14">
        <v>75878</v>
      </c>
      <c r="J14" s="14">
        <v>57666</v>
      </c>
      <c r="K14" s="14">
        <v>57296</v>
      </c>
      <c r="L14" s="14">
        <v>31648</v>
      </c>
      <c r="M14" s="14">
        <v>20909</v>
      </c>
      <c r="N14" s="12">
        <f t="shared" si="2"/>
        <v>715448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4508</v>
      </c>
      <c r="C15" s="14">
        <v>6015</v>
      </c>
      <c r="D15" s="14">
        <v>2885</v>
      </c>
      <c r="E15" s="14">
        <v>498</v>
      </c>
      <c r="F15" s="14">
        <v>3584</v>
      </c>
      <c r="G15" s="14">
        <v>8453</v>
      </c>
      <c r="H15" s="14">
        <v>5710</v>
      </c>
      <c r="I15" s="14">
        <v>2820</v>
      </c>
      <c r="J15" s="14">
        <v>3636</v>
      </c>
      <c r="K15" s="14">
        <v>2704</v>
      </c>
      <c r="L15" s="14">
        <v>1963</v>
      </c>
      <c r="M15" s="14">
        <v>907</v>
      </c>
      <c r="N15" s="12">
        <f t="shared" si="2"/>
        <v>43683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10744</v>
      </c>
      <c r="C16" s="14">
        <f>C17+C18+C19</f>
        <v>8653</v>
      </c>
      <c r="D16" s="14">
        <f>D17+D18+D19</f>
        <v>8280</v>
      </c>
      <c r="E16" s="14">
        <f>E17+E18+E19</f>
        <v>789</v>
      </c>
      <c r="F16" s="14">
        <f aca="true" t="shared" si="5" ref="F16:M16">F17+F18+F19</f>
        <v>7205</v>
      </c>
      <c r="G16" s="14">
        <f t="shared" si="5"/>
        <v>13220</v>
      </c>
      <c r="H16" s="14">
        <f t="shared" si="5"/>
        <v>10757</v>
      </c>
      <c r="I16" s="14">
        <f t="shared" si="5"/>
        <v>10295</v>
      </c>
      <c r="J16" s="14">
        <f t="shared" si="5"/>
        <v>7263</v>
      </c>
      <c r="K16" s="14">
        <f t="shared" si="5"/>
        <v>8385</v>
      </c>
      <c r="L16" s="14">
        <f t="shared" si="5"/>
        <v>3663</v>
      </c>
      <c r="M16" s="14">
        <f t="shared" si="5"/>
        <v>2015</v>
      </c>
      <c r="N16" s="12">
        <f t="shared" si="2"/>
        <v>91269</v>
      </c>
    </row>
    <row r="17" spans="1:25" ht="18.75" customHeight="1">
      <c r="A17" s="15" t="s">
        <v>16</v>
      </c>
      <c r="B17" s="14">
        <v>10668</v>
      </c>
      <c r="C17" s="14">
        <v>8582</v>
      </c>
      <c r="D17" s="14">
        <v>8223</v>
      </c>
      <c r="E17" s="14">
        <v>783</v>
      </c>
      <c r="F17" s="14">
        <v>7154</v>
      </c>
      <c r="G17" s="14">
        <v>13149</v>
      </c>
      <c r="H17" s="14">
        <v>10661</v>
      </c>
      <c r="I17" s="14">
        <v>10231</v>
      </c>
      <c r="J17" s="14">
        <v>7190</v>
      </c>
      <c r="K17" s="14">
        <v>8318</v>
      </c>
      <c r="L17" s="14">
        <v>3626</v>
      </c>
      <c r="M17" s="14">
        <v>1986</v>
      </c>
      <c r="N17" s="12">
        <f t="shared" si="2"/>
        <v>90571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72</v>
      </c>
      <c r="C18" s="14">
        <v>63</v>
      </c>
      <c r="D18" s="14">
        <v>53</v>
      </c>
      <c r="E18" s="14">
        <v>6</v>
      </c>
      <c r="F18" s="14">
        <v>46</v>
      </c>
      <c r="G18" s="14">
        <v>62</v>
      </c>
      <c r="H18" s="14">
        <v>87</v>
      </c>
      <c r="I18" s="14">
        <v>62</v>
      </c>
      <c r="J18" s="14">
        <v>70</v>
      </c>
      <c r="K18" s="14">
        <v>64</v>
      </c>
      <c r="L18" s="14">
        <v>37</v>
      </c>
      <c r="M18" s="14">
        <v>29</v>
      </c>
      <c r="N18" s="12">
        <f t="shared" si="2"/>
        <v>651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</v>
      </c>
      <c r="C19" s="14">
        <v>8</v>
      </c>
      <c r="D19" s="14">
        <v>4</v>
      </c>
      <c r="E19" s="14">
        <v>0</v>
      </c>
      <c r="F19" s="14">
        <v>5</v>
      </c>
      <c r="G19" s="14">
        <v>9</v>
      </c>
      <c r="H19" s="14">
        <v>9</v>
      </c>
      <c r="I19" s="14">
        <v>2</v>
      </c>
      <c r="J19" s="14">
        <v>3</v>
      </c>
      <c r="K19" s="14">
        <v>3</v>
      </c>
      <c r="L19" s="14">
        <v>0</v>
      </c>
      <c r="M19" s="14">
        <v>0</v>
      </c>
      <c r="N19" s="12">
        <f t="shared" si="2"/>
        <v>47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117769</v>
      </c>
      <c r="C20" s="18">
        <f>C21+C22+C23</f>
        <v>82075</v>
      </c>
      <c r="D20" s="18">
        <f>D21+D22+D23</f>
        <v>69266</v>
      </c>
      <c r="E20" s="18">
        <f>E21+E22+E23</f>
        <v>7177</v>
      </c>
      <c r="F20" s="18">
        <f aca="true" t="shared" si="6" ref="F20:M20">F21+F22+F23</f>
        <v>61535</v>
      </c>
      <c r="G20" s="18">
        <f t="shared" si="6"/>
        <v>103521</v>
      </c>
      <c r="H20" s="18">
        <f t="shared" si="6"/>
        <v>109920</v>
      </c>
      <c r="I20" s="18">
        <f t="shared" si="6"/>
        <v>94309</v>
      </c>
      <c r="J20" s="18">
        <f t="shared" si="6"/>
        <v>69468</v>
      </c>
      <c r="K20" s="18">
        <f t="shared" si="6"/>
        <v>89303</v>
      </c>
      <c r="L20" s="18">
        <f t="shared" si="6"/>
        <v>41280</v>
      </c>
      <c r="M20" s="18">
        <f t="shared" si="6"/>
        <v>24097</v>
      </c>
      <c r="N20" s="12">
        <f aca="true" t="shared" si="7" ref="N20:N26">SUM(B20:M20)</f>
        <v>869720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58639</v>
      </c>
      <c r="C21" s="14">
        <v>43408</v>
      </c>
      <c r="D21" s="14">
        <v>34094</v>
      </c>
      <c r="E21" s="14">
        <v>3674</v>
      </c>
      <c r="F21" s="14">
        <v>30788</v>
      </c>
      <c r="G21" s="14">
        <v>52018</v>
      </c>
      <c r="H21" s="14">
        <v>59297</v>
      </c>
      <c r="I21" s="14">
        <v>50319</v>
      </c>
      <c r="J21" s="14">
        <v>35669</v>
      </c>
      <c r="K21" s="14">
        <v>45302</v>
      </c>
      <c r="L21" s="14">
        <v>21282</v>
      </c>
      <c r="M21" s="14">
        <v>11841</v>
      </c>
      <c r="N21" s="12">
        <f t="shared" si="7"/>
        <v>446331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56849</v>
      </c>
      <c r="C22" s="14">
        <v>36442</v>
      </c>
      <c r="D22" s="14">
        <v>34020</v>
      </c>
      <c r="E22" s="14">
        <v>3331</v>
      </c>
      <c r="F22" s="14">
        <v>29339</v>
      </c>
      <c r="G22" s="14">
        <v>48576</v>
      </c>
      <c r="H22" s="14">
        <v>48434</v>
      </c>
      <c r="I22" s="14">
        <v>42564</v>
      </c>
      <c r="J22" s="14">
        <v>32415</v>
      </c>
      <c r="K22" s="14">
        <v>42425</v>
      </c>
      <c r="L22" s="14">
        <v>19177</v>
      </c>
      <c r="M22" s="14">
        <v>11825</v>
      </c>
      <c r="N22" s="12">
        <f t="shared" si="7"/>
        <v>405397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2281</v>
      </c>
      <c r="C23" s="14">
        <v>2225</v>
      </c>
      <c r="D23" s="14">
        <v>1152</v>
      </c>
      <c r="E23" s="14">
        <v>172</v>
      </c>
      <c r="F23" s="14">
        <v>1408</v>
      </c>
      <c r="G23" s="14">
        <v>2927</v>
      </c>
      <c r="H23" s="14">
        <v>2189</v>
      </c>
      <c r="I23" s="14">
        <v>1426</v>
      </c>
      <c r="J23" s="14">
        <v>1384</v>
      </c>
      <c r="K23" s="14">
        <v>1576</v>
      </c>
      <c r="L23" s="14">
        <v>821</v>
      </c>
      <c r="M23" s="14">
        <v>431</v>
      </c>
      <c r="N23" s="12">
        <f t="shared" si="7"/>
        <v>17992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152496</v>
      </c>
      <c r="C24" s="14">
        <f>C25+C26</f>
        <v>123858</v>
      </c>
      <c r="D24" s="14">
        <f>D25+D26</f>
        <v>110662</v>
      </c>
      <c r="E24" s="14">
        <f>E25+E26</f>
        <v>13407</v>
      </c>
      <c r="F24" s="14">
        <f aca="true" t="shared" si="8" ref="F24:M24">F25+F26</f>
        <v>108643</v>
      </c>
      <c r="G24" s="14">
        <f t="shared" si="8"/>
        <v>173342</v>
      </c>
      <c r="H24" s="14">
        <f t="shared" si="8"/>
        <v>148398</v>
      </c>
      <c r="I24" s="14">
        <f t="shared" si="8"/>
        <v>112676</v>
      </c>
      <c r="J24" s="14">
        <f t="shared" si="8"/>
        <v>93082</v>
      </c>
      <c r="K24" s="14">
        <f t="shared" si="8"/>
        <v>87091</v>
      </c>
      <c r="L24" s="14">
        <f t="shared" si="8"/>
        <v>34767</v>
      </c>
      <c r="M24" s="14">
        <f t="shared" si="8"/>
        <v>21175</v>
      </c>
      <c r="N24" s="12">
        <f t="shared" si="7"/>
        <v>1179597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64599</v>
      </c>
      <c r="C25" s="14">
        <v>59713</v>
      </c>
      <c r="D25" s="14">
        <v>52959</v>
      </c>
      <c r="E25" s="14">
        <v>7295</v>
      </c>
      <c r="F25" s="14">
        <v>52716</v>
      </c>
      <c r="G25" s="14">
        <v>88179</v>
      </c>
      <c r="H25" s="14">
        <v>77682</v>
      </c>
      <c r="I25" s="14">
        <v>50098</v>
      </c>
      <c r="J25" s="14">
        <v>46774</v>
      </c>
      <c r="K25" s="14">
        <v>38592</v>
      </c>
      <c r="L25" s="14">
        <v>15553</v>
      </c>
      <c r="M25" s="14">
        <v>8267</v>
      </c>
      <c r="N25" s="12">
        <f t="shared" si="7"/>
        <v>562427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87897</v>
      </c>
      <c r="C26" s="14">
        <v>64145</v>
      </c>
      <c r="D26" s="14">
        <v>57703</v>
      </c>
      <c r="E26" s="14">
        <v>6112</v>
      </c>
      <c r="F26" s="14">
        <v>55927</v>
      </c>
      <c r="G26" s="14">
        <v>85163</v>
      </c>
      <c r="H26" s="14">
        <v>70716</v>
      </c>
      <c r="I26" s="14">
        <v>62578</v>
      </c>
      <c r="J26" s="14">
        <v>46308</v>
      </c>
      <c r="K26" s="14">
        <v>48499</v>
      </c>
      <c r="L26" s="14">
        <v>19214</v>
      </c>
      <c r="M26" s="14">
        <v>12908</v>
      </c>
      <c r="N26" s="12">
        <f t="shared" si="7"/>
        <v>617170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966107.0272111</v>
      </c>
      <c r="C36" s="60">
        <f aca="true" t="shared" si="11" ref="C36:M36">C37+C38+C39+C40</f>
        <v>751208.8977054999</v>
      </c>
      <c r="D36" s="60">
        <f t="shared" si="11"/>
        <v>660308.9228935001</v>
      </c>
      <c r="E36" s="60">
        <f t="shared" si="11"/>
        <v>94742.993024</v>
      </c>
      <c r="F36" s="60">
        <f t="shared" si="11"/>
        <v>668082.9819269499</v>
      </c>
      <c r="G36" s="60">
        <f t="shared" si="11"/>
        <v>881090.7264</v>
      </c>
      <c r="H36" s="60">
        <f t="shared" si="11"/>
        <v>944751.2223000001</v>
      </c>
      <c r="I36" s="60">
        <f t="shared" si="11"/>
        <v>758345.7623012</v>
      </c>
      <c r="J36" s="60">
        <f t="shared" si="11"/>
        <v>671739.0545623999</v>
      </c>
      <c r="K36" s="60">
        <f t="shared" si="11"/>
        <v>660987.69527584</v>
      </c>
      <c r="L36" s="60">
        <f t="shared" si="11"/>
        <v>383305.03986107995</v>
      </c>
      <c r="M36" s="60">
        <f t="shared" si="11"/>
        <v>228517.85090928004</v>
      </c>
      <c r="N36" s="60">
        <f>N37+N38+N39+N40</f>
        <v>7669188.1743708495</v>
      </c>
    </row>
    <row r="37" spans="1:14" ht="18.75" customHeight="1">
      <c r="A37" s="57" t="s">
        <v>54</v>
      </c>
      <c r="B37" s="54">
        <f aca="true" t="shared" si="12" ref="B37:M37">B29*B7</f>
        <v>965144.9115</v>
      </c>
      <c r="C37" s="54">
        <f t="shared" si="12"/>
        <v>751000.7179999999</v>
      </c>
      <c r="D37" s="54">
        <f t="shared" si="12"/>
        <v>649890.734</v>
      </c>
      <c r="E37" s="54">
        <f t="shared" si="12"/>
        <v>94325.112</v>
      </c>
      <c r="F37" s="54">
        <f t="shared" si="12"/>
        <v>667868.2527</v>
      </c>
      <c r="G37" s="54">
        <f t="shared" si="12"/>
        <v>881025.9607</v>
      </c>
      <c r="H37" s="54">
        <f t="shared" si="12"/>
        <v>940953.3447000001</v>
      </c>
      <c r="I37" s="54">
        <f t="shared" si="12"/>
        <v>753911.184</v>
      </c>
      <c r="J37" s="54">
        <f t="shared" si="12"/>
        <v>668023.884</v>
      </c>
      <c r="K37" s="54">
        <f t="shared" si="12"/>
        <v>656255.0218</v>
      </c>
      <c r="L37" s="54">
        <f t="shared" si="12"/>
        <v>380809.65599999996</v>
      </c>
      <c r="M37" s="54">
        <f t="shared" si="12"/>
        <v>228474.67500000002</v>
      </c>
      <c r="N37" s="56">
        <f>SUM(B37:M37)</f>
        <v>7637683.4544</v>
      </c>
    </row>
    <row r="38" spans="1:14" ht="18.75" customHeight="1">
      <c r="A38" s="57" t="s">
        <v>55</v>
      </c>
      <c r="B38" s="54">
        <f aca="true" t="shared" si="13" ref="B38:M38">B30*B7</f>
        <v>-2862.0942889000003</v>
      </c>
      <c r="C38" s="54">
        <f t="shared" si="13"/>
        <v>-2184.3402945</v>
      </c>
      <c r="D38" s="54">
        <f t="shared" si="13"/>
        <v>-1930.6611065</v>
      </c>
      <c r="E38" s="54">
        <f t="shared" si="13"/>
        <v>-228.398976</v>
      </c>
      <c r="F38" s="54">
        <f t="shared" si="13"/>
        <v>-1946.67077305</v>
      </c>
      <c r="G38" s="54">
        <f t="shared" si="13"/>
        <v>-2597.3943000000004</v>
      </c>
      <c r="H38" s="54">
        <f t="shared" si="13"/>
        <v>-2603.0424</v>
      </c>
      <c r="I38" s="54">
        <f t="shared" si="13"/>
        <v>-2170.2416988</v>
      </c>
      <c r="J38" s="54">
        <f t="shared" si="13"/>
        <v>-1910.7794376000002</v>
      </c>
      <c r="K38" s="54">
        <f t="shared" si="13"/>
        <v>-1927.78652416</v>
      </c>
      <c r="L38" s="54">
        <f t="shared" si="13"/>
        <v>-1110.85613892</v>
      </c>
      <c r="M38" s="54">
        <f t="shared" si="13"/>
        <v>-675.86409072</v>
      </c>
      <c r="N38" s="25">
        <f>SUM(B38:M38)</f>
        <v>-22148.13002915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567.13</v>
      </c>
      <c r="C40" s="54">
        <v>0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4058.22</v>
      </c>
      <c r="J40" s="54">
        <v>3507.35</v>
      </c>
      <c r="K40" s="54">
        <v>4058.22</v>
      </c>
      <c r="L40" s="54">
        <v>2335.08</v>
      </c>
      <c r="M40" s="54">
        <v>0</v>
      </c>
      <c r="N40" s="56">
        <f>SUM(B40:M40)</f>
        <v>28216.809999999998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-57042.54</v>
      </c>
      <c r="C42" s="25">
        <f aca="true" t="shared" si="15" ref="C42:M42">+C43+C46+C55+C56</f>
        <v>-67537.37000000001</v>
      </c>
      <c r="D42" s="25">
        <f t="shared" si="15"/>
        <v>-43476.11</v>
      </c>
      <c r="E42" s="25">
        <f t="shared" si="15"/>
        <v>-2564.2799999999997</v>
      </c>
      <c r="F42" s="25">
        <f t="shared" si="15"/>
        <v>-36928.060000000005</v>
      </c>
      <c r="G42" s="25">
        <f t="shared" si="15"/>
        <v>-73734.16</v>
      </c>
      <c r="H42" s="25">
        <f t="shared" si="15"/>
        <v>-87358.79000000001</v>
      </c>
      <c r="I42" s="25">
        <f t="shared" si="15"/>
        <v>-34054.020000000004</v>
      </c>
      <c r="J42" s="25">
        <f t="shared" si="15"/>
        <v>-52663.39</v>
      </c>
      <c r="K42" s="25">
        <f t="shared" si="15"/>
        <v>-30296</v>
      </c>
      <c r="L42" s="25">
        <f t="shared" si="15"/>
        <v>-29892.51</v>
      </c>
      <c r="M42" s="25">
        <f t="shared" si="15"/>
        <v>-19360.620000000003</v>
      </c>
      <c r="N42" s="25">
        <f>+N43+N46+N55+N56</f>
        <v>-534907.85</v>
      </c>
    </row>
    <row r="43" spans="1:14" ht="18.75" customHeight="1">
      <c r="A43" s="17" t="s">
        <v>59</v>
      </c>
      <c r="B43" s="26">
        <f>B44+B45</f>
        <v>-69790.8</v>
      </c>
      <c r="C43" s="26">
        <f>C44+C45</f>
        <v>-76501.6</v>
      </c>
      <c r="D43" s="26">
        <f>D44+D45</f>
        <v>-52253.8</v>
      </c>
      <c r="E43" s="26">
        <f>E44+E45</f>
        <v>-4328.2</v>
      </c>
      <c r="F43" s="26">
        <f aca="true" t="shared" si="16" ref="F43:M43">F44+F45</f>
        <v>-45641.8</v>
      </c>
      <c r="G43" s="26">
        <f t="shared" si="16"/>
        <v>-84614.6</v>
      </c>
      <c r="H43" s="26">
        <f t="shared" si="16"/>
        <v>-98309.8</v>
      </c>
      <c r="I43" s="26">
        <f t="shared" si="16"/>
        <v>-44194</v>
      </c>
      <c r="J43" s="26">
        <f t="shared" si="16"/>
        <v>-60724</v>
      </c>
      <c r="K43" s="26">
        <f t="shared" si="16"/>
        <v>-40052</v>
      </c>
      <c r="L43" s="26">
        <f t="shared" si="16"/>
        <v>-34386.2</v>
      </c>
      <c r="M43" s="26">
        <f t="shared" si="16"/>
        <v>-21979.2</v>
      </c>
      <c r="N43" s="25">
        <f aca="true" t="shared" si="17" ref="N43:N56">SUM(B43:M43)</f>
        <v>-632776</v>
      </c>
    </row>
    <row r="44" spans="1:25" ht="18.75" customHeight="1">
      <c r="A44" s="13" t="s">
        <v>60</v>
      </c>
      <c r="B44" s="20">
        <f>ROUND(-B9*$D$3,2)</f>
        <v>-69790.8</v>
      </c>
      <c r="C44" s="20">
        <f>ROUND(-C9*$D$3,2)</f>
        <v>-76501.6</v>
      </c>
      <c r="D44" s="20">
        <f>ROUND(-D9*$D$3,2)</f>
        <v>-52253.8</v>
      </c>
      <c r="E44" s="20">
        <f>ROUND(-E9*$D$3,2)</f>
        <v>-4328.2</v>
      </c>
      <c r="F44" s="20">
        <f aca="true" t="shared" si="18" ref="F44:M44">ROUND(-F9*$D$3,2)</f>
        <v>-45641.8</v>
      </c>
      <c r="G44" s="20">
        <f t="shared" si="18"/>
        <v>-84614.6</v>
      </c>
      <c r="H44" s="20">
        <f t="shared" si="18"/>
        <v>-98309.8</v>
      </c>
      <c r="I44" s="20">
        <f t="shared" si="18"/>
        <v>-44194</v>
      </c>
      <c r="J44" s="20">
        <f t="shared" si="18"/>
        <v>-60724</v>
      </c>
      <c r="K44" s="20">
        <f t="shared" si="18"/>
        <v>-40052</v>
      </c>
      <c r="L44" s="20">
        <f t="shared" si="18"/>
        <v>-34386.2</v>
      </c>
      <c r="M44" s="20">
        <f t="shared" si="18"/>
        <v>-21979.2</v>
      </c>
      <c r="N44" s="46">
        <f t="shared" si="17"/>
        <v>-632776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12748.26</v>
      </c>
      <c r="C46" s="26">
        <f t="shared" si="20"/>
        <v>8964.23</v>
      </c>
      <c r="D46" s="26">
        <f t="shared" si="20"/>
        <v>8777.69</v>
      </c>
      <c r="E46" s="26">
        <f t="shared" si="20"/>
        <v>1763.92</v>
      </c>
      <c r="F46" s="26">
        <f t="shared" si="20"/>
        <v>8713.74</v>
      </c>
      <c r="G46" s="26">
        <f t="shared" si="20"/>
        <v>10880.44</v>
      </c>
      <c r="H46" s="26">
        <f t="shared" si="20"/>
        <v>10951.009999999998</v>
      </c>
      <c r="I46" s="26">
        <f t="shared" si="20"/>
        <v>10139.98</v>
      </c>
      <c r="J46" s="26">
        <f t="shared" si="20"/>
        <v>8060.61</v>
      </c>
      <c r="K46" s="26">
        <f t="shared" si="20"/>
        <v>9756</v>
      </c>
      <c r="L46" s="26">
        <f t="shared" si="20"/>
        <v>4493.69</v>
      </c>
      <c r="M46" s="26">
        <f t="shared" si="20"/>
        <v>2618.58</v>
      </c>
      <c r="N46" s="26">
        <f>SUM(N47:N54)</f>
        <v>97868.15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f>8922.22+2528.79</f>
        <v>11451.009999999998</v>
      </c>
      <c r="I54" s="24">
        <v>10139.98</v>
      </c>
      <c r="J54" s="24">
        <v>8060.61</v>
      </c>
      <c r="K54" s="24">
        <v>9756</v>
      </c>
      <c r="L54" s="24">
        <v>4493.69</v>
      </c>
      <c r="M54" s="24">
        <v>2618.58</v>
      </c>
      <c r="N54" s="24">
        <f t="shared" si="17"/>
        <v>98368.15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909064.4872111</v>
      </c>
      <c r="C58" s="29">
        <f t="shared" si="21"/>
        <v>683671.5277054999</v>
      </c>
      <c r="D58" s="29">
        <f t="shared" si="21"/>
        <v>616832.8128935001</v>
      </c>
      <c r="E58" s="29">
        <f t="shared" si="21"/>
        <v>92178.713024</v>
      </c>
      <c r="F58" s="29">
        <f t="shared" si="21"/>
        <v>631154.9219269499</v>
      </c>
      <c r="G58" s="29">
        <f t="shared" si="21"/>
        <v>807356.5664</v>
      </c>
      <c r="H58" s="29">
        <f t="shared" si="21"/>
        <v>857392.4323000001</v>
      </c>
      <c r="I58" s="29">
        <f t="shared" si="21"/>
        <v>724291.7423011999</v>
      </c>
      <c r="J58" s="29">
        <f t="shared" si="21"/>
        <v>619075.6645623998</v>
      </c>
      <c r="K58" s="29">
        <f t="shared" si="21"/>
        <v>630691.69527584</v>
      </c>
      <c r="L58" s="29">
        <f t="shared" si="21"/>
        <v>353412.52986107994</v>
      </c>
      <c r="M58" s="29">
        <f t="shared" si="21"/>
        <v>209157.23090928004</v>
      </c>
      <c r="N58" s="29">
        <f>SUM(B58:M58)</f>
        <v>7134280.32437085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909064.5</v>
      </c>
      <c r="C61" s="36">
        <f aca="true" t="shared" si="22" ref="C61:M61">SUM(C62:C75)</f>
        <v>683671.53</v>
      </c>
      <c r="D61" s="36">
        <f t="shared" si="22"/>
        <v>616832.81</v>
      </c>
      <c r="E61" s="36">
        <f t="shared" si="22"/>
        <v>92178.71</v>
      </c>
      <c r="F61" s="36">
        <f t="shared" si="22"/>
        <v>631154.92</v>
      </c>
      <c r="G61" s="36">
        <f t="shared" si="22"/>
        <v>807356.57</v>
      </c>
      <c r="H61" s="36">
        <f t="shared" si="22"/>
        <v>857392.44</v>
      </c>
      <c r="I61" s="36">
        <f t="shared" si="22"/>
        <v>724291.74</v>
      </c>
      <c r="J61" s="36">
        <f t="shared" si="22"/>
        <v>619075.66</v>
      </c>
      <c r="K61" s="36">
        <f t="shared" si="22"/>
        <v>630691.69</v>
      </c>
      <c r="L61" s="36">
        <f t="shared" si="22"/>
        <v>353412.53</v>
      </c>
      <c r="M61" s="36">
        <f t="shared" si="22"/>
        <v>209157.24</v>
      </c>
      <c r="N61" s="29">
        <f>SUM(N62:N75)</f>
        <v>7134280.340000001</v>
      </c>
    </row>
    <row r="62" spans="1:16" ht="18.75" customHeight="1">
      <c r="A62" s="17" t="s">
        <v>74</v>
      </c>
      <c r="B62" s="36">
        <v>191076.53</v>
      </c>
      <c r="C62" s="36">
        <v>198635.17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389711.7</v>
      </c>
      <c r="O62"/>
      <c r="P62" s="66"/>
    </row>
    <row r="63" spans="1:15" ht="18.75" customHeight="1">
      <c r="A63" s="17" t="s">
        <v>75</v>
      </c>
      <c r="B63" s="36">
        <v>717987.97</v>
      </c>
      <c r="C63" s="36">
        <v>485036.36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1203024.33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616832.81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616832.81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92178.71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92178.71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631154.92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631154.92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807356.57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807356.57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668290.07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668290.07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189102.37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189102.37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724291.74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724291.74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619075.66</v>
      </c>
      <c r="K71" s="35">
        <v>0</v>
      </c>
      <c r="L71" s="35">
        <v>0</v>
      </c>
      <c r="M71" s="35">
        <v>0</v>
      </c>
      <c r="N71" s="29">
        <f t="shared" si="23"/>
        <v>619075.66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630691.69</v>
      </c>
      <c r="L72" s="35">
        <v>0</v>
      </c>
      <c r="M72" s="61"/>
      <c r="N72" s="26">
        <f t="shared" si="23"/>
        <v>630691.69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353412.53</v>
      </c>
      <c r="M73" s="35">
        <v>0</v>
      </c>
      <c r="N73" s="29">
        <f t="shared" si="23"/>
        <v>353412.53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209157.24</v>
      </c>
      <c r="N74" s="26">
        <f t="shared" si="23"/>
        <v>209157.24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2.3056797012704595</v>
      </c>
      <c r="C79" s="44">
        <v>2.2934244712800584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2.0394023087291315</v>
      </c>
      <c r="C80" s="44">
        <v>1.924036406050823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1.8688632905783773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2.6056928774477446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2.1820013192509933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1.7300271678581878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2.0349022237641803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1.991178988091868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1.9769864345017745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2.226192347493403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2.1298867027495025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2.527063333207832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2.4754677121237534</v>
      </c>
      <c r="N91" s="50"/>
      <c r="Y91"/>
    </row>
    <row r="92" spans="1:13" ht="43.5" customHeight="1">
      <c r="A92" s="73" t="s">
        <v>102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5" ht="14.25">
      <c r="B95" s="40"/>
    </row>
    <row r="96" ht="14.25">
      <c r="H96" s="41"/>
    </row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2017-09-12T19:25:32Z</dcterms:modified>
  <cp:category/>
  <cp:version/>
  <cp:contentType/>
  <cp:contentStatus/>
</cp:coreProperties>
</file>