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<sst xmlns="http://schemas.openxmlformats.org/spreadsheetml/2006/main" count="138" uniqueCount="138">
  <si>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</si>
  <si>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</si>
  <si>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</si>
  <si>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</si>
  <si>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</si>
  <si>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</si>
  <si>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</si>
  <si>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</si>
  <si>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</si>
  <si>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</si>
  <si>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</si>
  <si>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</si>
  <si>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</si>
  <si>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</si>
  <si>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</si>
  <si>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</si>
  <si>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</si>
  <si>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</si>
  <si>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</si>
  <si>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</si>
  <si>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</si>
  <si>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</si>
  <si>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</si>
  <si>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</si>
  <si>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</si>
  <si>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</si>
  <si>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</si>
  <si>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</si>
  <si>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</si>
  <si>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</si>
  <si>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</si>
  <si>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</si>
  <si>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</si>
  <si>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</si>
  <si>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</si>
  <si>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</si>
  <si>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</si>
  <si>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</si>
  <si>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</si>
  <si>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</si>
  <si>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</si>
  <si>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</si>
  <si>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</si>
  <si>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</si>
  <si>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</si>
  <si>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</si>
  <si>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</si>
  <si>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</si>
  <si>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</si>
  <si>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</si>
  <si>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</si>
  <si>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</si>
  <si>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</si>
  <si>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</si>
  <si>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</si>
  <si>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</si>
  <si>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</si>
  <si>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</si>
  <si>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</si>
  <si>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</si>
  <si>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</si>
  <si>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</si>
  <si>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</si>
  <si>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</si>
  <si>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</si>
  <si>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</si>
  <si>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</si>
  <si>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</si>
  <si>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</si>
  <si>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</si>
  <si>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</si>
  <si>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</si>
  <si>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</si>
  <si>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</si>
  <si>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</si>
  <si>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</si>
  <si>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</si>
  <si>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</si>
  <si>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</si>
  <si>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</si>
  <si>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</si>
  <si>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</si>
  <si>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</si>
  <si>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</si>
  <si>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</si>
  <si>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</si>
  <si>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</si>
  <si>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</si>
  <si>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</si>
  <si>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</si>
  <si>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</si>
  <si>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</si>
  <si>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</si>
  <si>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</si>
  <si>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</si>
  <si>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</si>
  <si>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</si>
  <si>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</si>
  <si>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</si>
  <si>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</si>
  <si>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</si>
  <si>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</si>
  <si>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</si>
  <si>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</si>
  <si>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</si>
  <si>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</si>
  <si>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</si>
  <si>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</si>
  <si>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</si>
  <si>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</si>
  <si>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</si>
  <si>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</si>
  <si>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</si>
  <si>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</si>
  <si>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</si>
  <si>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</si>
  <si>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</si>
  <si>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</si>
  <si>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</si>
  <si>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</si>
  <si>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</si>
  <si>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</si>
  <si>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</si>
  <si>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</si>
  <si>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</si>
  <si>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</si>
  <si>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</si>
  <si>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</si>
  <si>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</si>
  <si>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</si>
  <si>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</si>
  <si>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</si>
  <si>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</si>
  <si>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</si>
  <si>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</si>
  <si>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</si>
  <si>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</si>
  <si>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09/04/18 - VENCIMENTO 16/04/18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</si>
</sst>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598048</v>
      </c>
      <c r="C7" s="9">
        <f t="shared" si="0"/>
        <v>787507</v>
      </c>
      <c r="D7" s="9">
        <f t="shared" si="0"/>
        <v>779508</v>
      </c>
      <c r="E7" s="9">
        <f t="shared" si="0"/>
        <v>534478</v>
      </c>
      <c r="F7" s="9">
        <f t="shared" si="0"/>
        <v>723535</v>
      </c>
      <c r="G7" s="9">
        <f t="shared" si="0"/>
        <v>1218554</v>
      </c>
      <c r="H7" s="9">
        <f t="shared" si="0"/>
        <v>551340</v>
      </c>
      <c r="I7" s="9">
        <f t="shared" si="0"/>
        <v>129045</v>
      </c>
      <c r="J7" s="9">
        <f t="shared" si="0"/>
        <v>331808</v>
      </c>
      <c r="K7" s="9">
        <f t="shared" si="0"/>
        <v>5653823</v>
      </c>
      <c r="L7" s="50"/>
    </row>
    <row r="8" spans="1:11" ht="17.25" customHeight="1">
      <c r="A8" s="10" t="s">
        <v>97</v>
      </c>
      <c r="B8" s="11">
        <f>B9+B12+B16</f>
        <v>287480</v>
      </c>
      <c r="C8" s="11">
        <f aca="true" t="shared" si="1" ref="C8:J8">C9+C12+C16</f>
        <v>388313</v>
      </c>
      <c r="D8" s="11">
        <f t="shared" si="1"/>
        <v>354251</v>
      </c>
      <c r="E8" s="11">
        <f t="shared" si="1"/>
        <v>263528</v>
      </c>
      <c r="F8" s="11">
        <f t="shared" si="1"/>
        <v>340508</v>
      </c>
      <c r="G8" s="11">
        <f t="shared" si="1"/>
        <v>578741</v>
      </c>
      <c r="H8" s="11">
        <f t="shared" si="1"/>
        <v>290773</v>
      </c>
      <c r="I8" s="11">
        <f t="shared" si="1"/>
        <v>57295</v>
      </c>
      <c r="J8" s="11">
        <f t="shared" si="1"/>
        <v>151000</v>
      </c>
      <c r="K8" s="11">
        <f>SUM(B8:J8)</f>
        <v>2711889</v>
      </c>
    </row>
    <row r="9" spans="1:11" ht="17.25" customHeight="1">
      <c r="A9" s="15" t="s">
        <v>16</v>
      </c>
      <c r="B9" s="13">
        <f>+B10+B11</f>
        <v>39624</v>
      </c>
      <c r="C9" s="13">
        <f aca="true" t="shared" si="2" ref="C9:J9">+C10+C11</f>
        <v>57262</v>
      </c>
      <c r="D9" s="13">
        <f t="shared" si="2"/>
        <v>45896</v>
      </c>
      <c r="E9" s="13">
        <f t="shared" si="2"/>
        <v>35529</v>
      </c>
      <c r="F9" s="13">
        <f t="shared" si="2"/>
        <v>39959</v>
      </c>
      <c r="G9" s="13">
        <f t="shared" si="2"/>
        <v>55525</v>
      </c>
      <c r="H9" s="13">
        <f t="shared" si="2"/>
        <v>48539</v>
      </c>
      <c r="I9" s="13">
        <f t="shared" si="2"/>
        <v>9005</v>
      </c>
      <c r="J9" s="13">
        <f t="shared" si="2"/>
        <v>18892</v>
      </c>
      <c r="K9" s="11">
        <f>SUM(B9:J9)</f>
        <v>350231</v>
      </c>
    </row>
    <row r="10" spans="1:11" ht="17.25" customHeight="1">
      <c r="A10" s="29" t="s">
        <v>17</v>
      </c>
      <c r="B10" s="13">
        <v>39624</v>
      </c>
      <c r="C10" s="13">
        <v>57262</v>
      </c>
      <c r="D10" s="13">
        <v>45896</v>
      </c>
      <c r="E10" s="13">
        <v>35529</v>
      </c>
      <c r="F10" s="13">
        <v>39959</v>
      </c>
      <c r="G10" s="13">
        <v>55525</v>
      </c>
      <c r="H10" s="13">
        <v>48539</v>
      </c>
      <c r="I10" s="13">
        <v>9005</v>
      </c>
      <c r="J10" s="13">
        <v>18892</v>
      </c>
      <c r="K10" s="11">
        <f>SUM(B10:J10)</f>
        <v>350231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234751</v>
      </c>
      <c r="C12" s="17">
        <f t="shared" si="3"/>
        <v>312939</v>
      </c>
      <c r="D12" s="17">
        <f t="shared" si="3"/>
        <v>292085</v>
      </c>
      <c r="E12" s="17">
        <f t="shared" si="3"/>
        <v>216281</v>
      </c>
      <c r="F12" s="17">
        <f t="shared" si="3"/>
        <v>281580</v>
      </c>
      <c r="G12" s="17">
        <f t="shared" si="3"/>
        <v>490437</v>
      </c>
      <c r="H12" s="17">
        <f t="shared" si="3"/>
        <v>229353</v>
      </c>
      <c r="I12" s="17">
        <f t="shared" si="3"/>
        <v>45362</v>
      </c>
      <c r="J12" s="17">
        <f t="shared" si="3"/>
        <v>124850</v>
      </c>
      <c r="K12" s="11">
        <f aca="true" t="shared" si="4" ref="K12:K27">SUM(B12:J12)</f>
        <v>2227638</v>
      </c>
    </row>
    <row r="13" spans="1:13" ht="17.25" customHeight="1">
      <c r="A13" s="14" t="s">
        <v>19</v>
      </c>
      <c r="B13" s="13">
        <v>108480</v>
      </c>
      <c r="C13" s="13">
        <v>152587</v>
      </c>
      <c r="D13" s="13">
        <v>148333</v>
      </c>
      <c r="E13" s="13">
        <v>105270</v>
      </c>
      <c r="F13" s="13">
        <v>135639</v>
      </c>
      <c r="G13" s="13">
        <v>223129</v>
      </c>
      <c r="H13" s="13">
        <v>101197</v>
      </c>
      <c r="I13" s="13">
        <v>24178</v>
      </c>
      <c r="J13" s="13">
        <v>62909</v>
      </c>
      <c r="K13" s="11">
        <f t="shared" si="4"/>
        <v>1061722</v>
      </c>
      <c r="L13" s="50"/>
      <c r="M13" s="51"/>
    </row>
    <row r="14" spans="1:12" ht="17.25" customHeight="1">
      <c r="A14" s="14" t="s">
        <v>20</v>
      </c>
      <c r="B14" s="13">
        <v>114320</v>
      </c>
      <c r="C14" s="13">
        <v>141349</v>
      </c>
      <c r="D14" s="13">
        <v>131279</v>
      </c>
      <c r="E14" s="13">
        <v>99371</v>
      </c>
      <c r="F14" s="13">
        <v>133576</v>
      </c>
      <c r="G14" s="13">
        <v>248003</v>
      </c>
      <c r="H14" s="13">
        <v>109355</v>
      </c>
      <c r="I14" s="13">
        <v>17898</v>
      </c>
      <c r="J14" s="13">
        <v>57532</v>
      </c>
      <c r="K14" s="11">
        <f t="shared" si="4"/>
        <v>1052683</v>
      </c>
      <c r="L14" s="50"/>
    </row>
    <row r="15" spans="1:11" ht="17.25" customHeight="1">
      <c r="A15" s="14" t="s">
        <v>21</v>
      </c>
      <c r="B15" s="13">
        <v>11951</v>
      </c>
      <c r="C15" s="13">
        <v>19003</v>
      </c>
      <c r="D15" s="13">
        <v>12473</v>
      </c>
      <c r="E15" s="13">
        <v>11640</v>
      </c>
      <c r="F15" s="13">
        <v>12365</v>
      </c>
      <c r="G15" s="13">
        <v>19305</v>
      </c>
      <c r="H15" s="13">
        <v>18801</v>
      </c>
      <c r="I15" s="13">
        <v>3286</v>
      </c>
      <c r="J15" s="13">
        <v>4409</v>
      </c>
      <c r="K15" s="11">
        <f t="shared" si="4"/>
        <v>113233</v>
      </c>
    </row>
    <row r="16" spans="1:11" ht="17.25" customHeight="1">
      <c r="A16" s="15" t="s">
        <v>93</v>
      </c>
      <c r="B16" s="13">
        <f>B17+B18+B19</f>
        <v>13105</v>
      </c>
      <c r="C16" s="13">
        <f aca="true" t="shared" si="5" ref="C16:J16">C17+C18+C19</f>
        <v>18112</v>
      </c>
      <c r="D16" s="13">
        <f t="shared" si="5"/>
        <v>16270</v>
      </c>
      <c r="E16" s="13">
        <f t="shared" si="5"/>
        <v>11718</v>
      </c>
      <c r="F16" s="13">
        <f t="shared" si="5"/>
        <v>18969</v>
      </c>
      <c r="G16" s="13">
        <f t="shared" si="5"/>
        <v>32779</v>
      </c>
      <c r="H16" s="13">
        <f t="shared" si="5"/>
        <v>12881</v>
      </c>
      <c r="I16" s="13">
        <f t="shared" si="5"/>
        <v>2928</v>
      </c>
      <c r="J16" s="13">
        <f t="shared" si="5"/>
        <v>7258</v>
      </c>
      <c r="K16" s="11">
        <f t="shared" si="4"/>
        <v>134020</v>
      </c>
    </row>
    <row r="17" spans="1:11" ht="17.25" customHeight="1">
      <c r="A17" s="14" t="s">
        <v>94</v>
      </c>
      <c r="B17" s="13">
        <v>12972</v>
      </c>
      <c r="C17" s="13">
        <v>17943</v>
      </c>
      <c r="D17" s="13">
        <v>16164</v>
      </c>
      <c r="E17" s="13">
        <v>11608</v>
      </c>
      <c r="F17" s="13">
        <v>18815</v>
      </c>
      <c r="G17" s="13">
        <v>32397</v>
      </c>
      <c r="H17" s="13">
        <v>12766</v>
      </c>
      <c r="I17" s="13">
        <v>2910</v>
      </c>
      <c r="J17" s="13">
        <v>7210</v>
      </c>
      <c r="K17" s="11">
        <f t="shared" si="4"/>
        <v>132785</v>
      </c>
    </row>
    <row r="18" spans="1:11" ht="17.25" customHeight="1">
      <c r="A18" s="14" t="s">
        <v>95</v>
      </c>
      <c r="B18" s="13">
        <v>106</v>
      </c>
      <c r="C18" s="13">
        <v>147</v>
      </c>
      <c r="D18" s="13">
        <v>92</v>
      </c>
      <c r="E18" s="13">
        <v>99</v>
      </c>
      <c r="F18" s="13">
        <v>137</v>
      </c>
      <c r="G18" s="13">
        <v>361</v>
      </c>
      <c r="H18" s="13">
        <v>104</v>
      </c>
      <c r="I18" s="13">
        <v>18</v>
      </c>
      <c r="J18" s="13">
        <v>45</v>
      </c>
      <c r="K18" s="11">
        <f t="shared" si="4"/>
        <v>1109</v>
      </c>
    </row>
    <row r="19" spans="1:11" ht="17.25" customHeight="1">
      <c r="A19" s="14" t="s">
        <v>96</v>
      </c>
      <c r="B19" s="13">
        <v>27</v>
      </c>
      <c r="C19" s="13">
        <v>22</v>
      </c>
      <c r="D19" s="13">
        <v>14</v>
      </c>
      <c r="E19" s="13">
        <v>11</v>
      </c>
      <c r="F19" s="13">
        <v>17</v>
      </c>
      <c r="G19" s="13">
        <v>21</v>
      </c>
      <c r="H19" s="13">
        <v>11</v>
      </c>
      <c r="I19" s="13">
        <v>0</v>
      </c>
      <c r="J19" s="13">
        <v>3</v>
      </c>
      <c r="K19" s="11">
        <f t="shared" si="4"/>
        <v>126</v>
      </c>
    </row>
    <row r="20" spans="1:11" ht="17.25" customHeight="1">
      <c r="A20" s="16" t="s">
        <v>22</v>
      </c>
      <c r="B20" s="11">
        <f>+B21+B22+B23</f>
        <v>168948</v>
      </c>
      <c r="C20" s="11">
        <f aca="true" t="shared" si="6" ref="C20:J20">+C21+C22+C23</f>
        <v>194013</v>
      </c>
      <c r="D20" s="11">
        <f t="shared" si="6"/>
        <v>211878</v>
      </c>
      <c r="E20" s="11">
        <f t="shared" si="6"/>
        <v>137225</v>
      </c>
      <c r="F20" s="11">
        <f t="shared" si="6"/>
        <v>216155</v>
      </c>
      <c r="G20" s="11">
        <f t="shared" si="6"/>
        <v>402614</v>
      </c>
      <c r="H20" s="11">
        <f t="shared" si="6"/>
        <v>139696</v>
      </c>
      <c r="I20" s="11">
        <f t="shared" si="6"/>
        <v>34926</v>
      </c>
      <c r="J20" s="11">
        <f t="shared" si="6"/>
        <v>84664</v>
      </c>
      <c r="K20" s="11">
        <f t="shared" si="4"/>
        <v>1590119</v>
      </c>
    </row>
    <row r="21" spans="1:12" ht="17.25" customHeight="1">
      <c r="A21" s="12" t="s">
        <v>23</v>
      </c>
      <c r="B21" s="13">
        <v>86849</v>
      </c>
      <c r="C21" s="13">
        <v>109288</v>
      </c>
      <c r="D21" s="13">
        <v>122389</v>
      </c>
      <c r="E21" s="13">
        <v>76595</v>
      </c>
      <c r="F21" s="13">
        <v>117895</v>
      </c>
      <c r="G21" s="13">
        <v>203056</v>
      </c>
      <c r="H21" s="13">
        <v>74896</v>
      </c>
      <c r="I21" s="13">
        <v>21151</v>
      </c>
      <c r="J21" s="13">
        <v>47395</v>
      </c>
      <c r="K21" s="11">
        <f t="shared" si="4"/>
        <v>859514</v>
      </c>
      <c r="L21" s="50"/>
    </row>
    <row r="22" spans="1:12" ht="17.25" customHeight="1">
      <c r="A22" s="12" t="s">
        <v>24</v>
      </c>
      <c r="B22" s="13">
        <v>76971</v>
      </c>
      <c r="C22" s="13">
        <v>78442</v>
      </c>
      <c r="D22" s="13">
        <v>84392</v>
      </c>
      <c r="E22" s="13">
        <v>56806</v>
      </c>
      <c r="F22" s="13">
        <v>93019</v>
      </c>
      <c r="G22" s="13">
        <v>190676</v>
      </c>
      <c r="H22" s="13">
        <v>58485</v>
      </c>
      <c r="I22" s="13">
        <v>12548</v>
      </c>
      <c r="J22" s="13">
        <v>35420</v>
      </c>
      <c r="K22" s="11">
        <f t="shared" si="4"/>
        <v>686759</v>
      </c>
      <c r="L22" s="50"/>
    </row>
    <row r="23" spans="1:11" ht="17.25" customHeight="1">
      <c r="A23" s="12" t="s">
        <v>25</v>
      </c>
      <c r="B23" s="13">
        <v>5128</v>
      </c>
      <c r="C23" s="13">
        <v>6283</v>
      </c>
      <c r="D23" s="13">
        <v>5097</v>
      </c>
      <c r="E23" s="13">
        <v>3824</v>
      </c>
      <c r="F23" s="13">
        <v>5241</v>
      </c>
      <c r="G23" s="13">
        <v>8882</v>
      </c>
      <c r="H23" s="13">
        <v>6315</v>
      </c>
      <c r="I23" s="13">
        <v>1227</v>
      </c>
      <c r="J23" s="13">
        <v>1849</v>
      </c>
      <c r="K23" s="11">
        <f t="shared" si="4"/>
        <v>43846</v>
      </c>
    </row>
    <row r="24" spans="1:11" ht="17.25" customHeight="1">
      <c r="A24" s="16" t="s">
        <v>26</v>
      </c>
      <c r="B24" s="13">
        <f>+B25+B26</f>
        <v>141620</v>
      </c>
      <c r="C24" s="13">
        <f aca="true" t="shared" si="7" ref="C24:J24">+C25+C26</f>
        <v>205181</v>
      </c>
      <c r="D24" s="13">
        <f t="shared" si="7"/>
        <v>213379</v>
      </c>
      <c r="E24" s="13">
        <f t="shared" si="7"/>
        <v>133725</v>
      </c>
      <c r="F24" s="13">
        <f t="shared" si="7"/>
        <v>166872</v>
      </c>
      <c r="G24" s="13">
        <f t="shared" si="7"/>
        <v>237199</v>
      </c>
      <c r="H24" s="13">
        <f t="shared" si="7"/>
        <v>113770</v>
      </c>
      <c r="I24" s="13">
        <f t="shared" si="7"/>
        <v>36824</v>
      </c>
      <c r="J24" s="13">
        <f t="shared" si="7"/>
        <v>96144</v>
      </c>
      <c r="K24" s="11">
        <f t="shared" si="4"/>
        <v>1344714</v>
      </c>
    </row>
    <row r="25" spans="1:12" ht="17.25" customHeight="1">
      <c r="A25" s="12" t="s">
        <v>115</v>
      </c>
      <c r="B25" s="13">
        <v>69973</v>
      </c>
      <c r="C25" s="13">
        <v>110325</v>
      </c>
      <c r="D25" s="13">
        <v>121162</v>
      </c>
      <c r="E25" s="13">
        <v>76106</v>
      </c>
      <c r="F25" s="13">
        <v>89806</v>
      </c>
      <c r="G25" s="13">
        <v>124094</v>
      </c>
      <c r="H25" s="13">
        <v>61282</v>
      </c>
      <c r="I25" s="13">
        <v>23375</v>
      </c>
      <c r="J25" s="13">
        <v>52523</v>
      </c>
      <c r="K25" s="11">
        <f t="shared" si="4"/>
        <v>728646</v>
      </c>
      <c r="L25" s="50"/>
    </row>
    <row r="26" spans="1:12" ht="17.25" customHeight="1">
      <c r="A26" s="12" t="s">
        <v>116</v>
      </c>
      <c r="B26" s="13">
        <v>71647</v>
      </c>
      <c r="C26" s="13">
        <v>94856</v>
      </c>
      <c r="D26" s="13">
        <v>92217</v>
      </c>
      <c r="E26" s="13">
        <v>57619</v>
      </c>
      <c r="F26" s="13">
        <v>77066</v>
      </c>
      <c r="G26" s="13">
        <v>113105</v>
      </c>
      <c r="H26" s="13">
        <v>52488</v>
      </c>
      <c r="I26" s="13">
        <v>13449</v>
      </c>
      <c r="J26" s="13">
        <v>43621</v>
      </c>
      <c r="K26" s="11">
        <f t="shared" si="4"/>
        <v>616068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7101</v>
      </c>
      <c r="I27" s="11">
        <v>0</v>
      </c>
      <c r="J27" s="11">
        <v>0</v>
      </c>
      <c r="K27" s="11">
        <f t="shared" si="4"/>
        <v>7101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12538.02</v>
      </c>
      <c r="I35" s="19">
        <v>0</v>
      </c>
      <c r="J35" s="19">
        <v>0</v>
      </c>
      <c r="K35" s="23">
        <f>SUM(B35:J35)</f>
        <v>12538.02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1729315.6300000001</v>
      </c>
      <c r="C47" s="22">
        <f aca="true" t="shared" si="12" ref="C47:H47">+C48+C57</f>
        <v>2546804.1800000006</v>
      </c>
      <c r="D47" s="22">
        <f t="shared" si="12"/>
        <v>2835879.2999999993</v>
      </c>
      <c r="E47" s="22">
        <f t="shared" si="12"/>
        <v>1661432.98</v>
      </c>
      <c r="F47" s="22">
        <f t="shared" si="12"/>
        <v>2218983.74</v>
      </c>
      <c r="G47" s="22">
        <f t="shared" si="12"/>
        <v>3150021.47</v>
      </c>
      <c r="H47" s="22">
        <f t="shared" si="12"/>
        <v>1651551.8900000001</v>
      </c>
      <c r="I47" s="22">
        <f>+I48+I57</f>
        <v>627372.72</v>
      </c>
      <c r="J47" s="22">
        <f>+J48+J57</f>
        <v>1039968.68</v>
      </c>
      <c r="K47" s="22">
        <f>SUM(B47:J47)</f>
        <v>17461330.590000004</v>
      </c>
    </row>
    <row r="48" spans="1:11" ht="17.25" customHeight="1">
      <c r="A48" s="16" t="s">
        <v>108</v>
      </c>
      <c r="B48" s="23">
        <f>SUM(B49:B56)</f>
        <v>1711698.1300000001</v>
      </c>
      <c r="C48" s="23">
        <f aca="true" t="shared" si="13" ref="C48:J48">SUM(C49:C56)</f>
        <v>2521856.1200000006</v>
      </c>
      <c r="D48" s="23">
        <f t="shared" si="13"/>
        <v>2810665.7899999996</v>
      </c>
      <c r="E48" s="23">
        <f t="shared" si="13"/>
        <v>1638530.95</v>
      </c>
      <c r="F48" s="23">
        <f t="shared" si="13"/>
        <v>2195783.74</v>
      </c>
      <c r="G48" s="23">
        <f t="shared" si="13"/>
        <v>3120469.98</v>
      </c>
      <c r="H48" s="23">
        <f t="shared" si="13"/>
        <v>1631293.33</v>
      </c>
      <c r="I48" s="23">
        <f t="shared" si="13"/>
        <v>627372.72</v>
      </c>
      <c r="J48" s="23">
        <f t="shared" si="13"/>
        <v>1026110.17</v>
      </c>
      <c r="K48" s="23">
        <f aca="true" t="shared" si="14" ref="K48:K57">SUM(B48:J48)</f>
        <v>17283780.930000003</v>
      </c>
    </row>
    <row r="49" spans="1:11" ht="17.25" customHeight="1">
      <c r="A49" s="34" t="s">
        <v>43</v>
      </c>
      <c r="B49" s="23">
        <f aca="true" t="shared" si="15" ref="B49:H49">ROUND(B30*B7,2)</f>
        <v>1710477.08</v>
      </c>
      <c r="C49" s="23">
        <f t="shared" si="15"/>
        <v>2514352.35</v>
      </c>
      <c r="D49" s="23">
        <f t="shared" si="15"/>
        <v>2808177.57</v>
      </c>
      <c r="E49" s="23">
        <f t="shared" si="15"/>
        <v>1637533.7</v>
      </c>
      <c r="F49" s="23">
        <f t="shared" si="15"/>
        <v>2193902.83</v>
      </c>
      <c r="G49" s="23">
        <f t="shared" si="15"/>
        <v>3117792.26</v>
      </c>
      <c r="H49" s="23">
        <f t="shared" si="15"/>
        <v>1617576.43</v>
      </c>
      <c r="I49" s="23">
        <f>ROUND(I30*I7,2)</f>
        <v>626307</v>
      </c>
      <c r="J49" s="23">
        <f>ROUND(J30*J7,2)</f>
        <v>1023893.13</v>
      </c>
      <c r="K49" s="23">
        <f t="shared" si="14"/>
        <v>17250012.349999998</v>
      </c>
    </row>
    <row r="50" spans="1:11" ht="17.25" customHeight="1">
      <c r="A50" s="34" t="s">
        <v>44</v>
      </c>
      <c r="B50" s="19">
        <v>0</v>
      </c>
      <c r="C50" s="23">
        <f>ROUND(C31*C7,2)</f>
        <v>5588.83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5588.83</v>
      </c>
    </row>
    <row r="51" spans="1:11" ht="17.25" customHeight="1">
      <c r="A51" s="64" t="s">
        <v>104</v>
      </c>
      <c r="B51" s="65">
        <f aca="true" t="shared" si="16" ref="B51:H51">ROUND(B32*B7,2)</f>
        <v>-2870.63</v>
      </c>
      <c r="C51" s="65">
        <f t="shared" si="16"/>
        <v>-3858.78</v>
      </c>
      <c r="D51" s="65">
        <f t="shared" si="16"/>
        <v>-3897.54</v>
      </c>
      <c r="E51" s="65">
        <f t="shared" si="16"/>
        <v>-2448.15</v>
      </c>
      <c r="F51" s="65">
        <f t="shared" si="16"/>
        <v>-3400.61</v>
      </c>
      <c r="G51" s="65">
        <f t="shared" si="16"/>
        <v>-4752.36</v>
      </c>
      <c r="H51" s="65">
        <f t="shared" si="16"/>
        <v>-2536.16</v>
      </c>
      <c r="I51" s="19">
        <v>0</v>
      </c>
      <c r="J51" s="19">
        <v>0</v>
      </c>
      <c r="K51" s="65">
        <f>SUM(B51:J51)</f>
        <v>-23764.23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12538.02</v>
      </c>
      <c r="I53" s="31">
        <f>+I35</f>
        <v>0</v>
      </c>
      <c r="J53" s="31">
        <f>+J35</f>
        <v>0</v>
      </c>
      <c r="K53" s="23">
        <f t="shared" si="14"/>
        <v>12538.02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17617.5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177549.66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-236328.63</v>
      </c>
      <c r="C61" s="35">
        <f t="shared" si="17"/>
        <v>-258465.28</v>
      </c>
      <c r="D61" s="35">
        <f t="shared" si="17"/>
        <v>-227771.48</v>
      </c>
      <c r="E61" s="35">
        <f t="shared" si="17"/>
        <v>-262012.5</v>
      </c>
      <c r="F61" s="35">
        <f t="shared" si="17"/>
        <v>-268117.37</v>
      </c>
      <c r="G61" s="35">
        <f t="shared" si="17"/>
        <v>-320132.31999999995</v>
      </c>
      <c r="H61" s="35">
        <f t="shared" si="17"/>
        <v>-208475.05</v>
      </c>
      <c r="I61" s="35">
        <f t="shared" si="17"/>
        <v>-103526.38</v>
      </c>
      <c r="J61" s="35">
        <f t="shared" si="17"/>
        <v>-85945.62</v>
      </c>
      <c r="K61" s="35">
        <f>SUM(B61:J61)</f>
        <v>-1970774.6300000004</v>
      </c>
    </row>
    <row r="62" spans="1:11" ht="18.75" customHeight="1">
      <c r="A62" s="16" t="s">
        <v>74</v>
      </c>
      <c r="B62" s="35">
        <f aca="true" t="shared" si="18" ref="B62:J62">B63+B64+B65+B66+B67+B68</f>
        <v>-220817.68</v>
      </c>
      <c r="C62" s="35">
        <f t="shared" si="18"/>
        <v>-236354.05</v>
      </c>
      <c r="D62" s="35">
        <f t="shared" si="18"/>
        <v>-206747.94</v>
      </c>
      <c r="E62" s="35">
        <f t="shared" si="18"/>
        <v>-247047.74</v>
      </c>
      <c r="F62" s="35">
        <f t="shared" si="18"/>
        <v>-246533.56</v>
      </c>
      <c r="G62" s="35">
        <f t="shared" si="18"/>
        <v>-287882.58999999997</v>
      </c>
      <c r="H62" s="35">
        <f t="shared" si="18"/>
        <v>-194156</v>
      </c>
      <c r="I62" s="35">
        <f t="shared" si="18"/>
        <v>-36020</v>
      </c>
      <c r="J62" s="35">
        <f t="shared" si="18"/>
        <v>-75568</v>
      </c>
      <c r="K62" s="35">
        <f aca="true" t="shared" si="19" ref="K62:K91">SUM(B62:J62)</f>
        <v>-1751127.56</v>
      </c>
    </row>
    <row r="63" spans="1:11" ht="18.75" customHeight="1">
      <c r="A63" s="12" t="s">
        <v>75</v>
      </c>
      <c r="B63" s="35">
        <f>-ROUND(B9*$D$3,2)</f>
        <v>-158496</v>
      </c>
      <c r="C63" s="35">
        <f aca="true" t="shared" si="20" ref="C63:J63">-ROUND(C9*$D$3,2)</f>
        <v>-229048</v>
      </c>
      <c r="D63" s="35">
        <f t="shared" si="20"/>
        <v>-183584</v>
      </c>
      <c r="E63" s="35">
        <f t="shared" si="20"/>
        <v>-142116</v>
      </c>
      <c r="F63" s="35">
        <f t="shared" si="20"/>
        <v>-159836</v>
      </c>
      <c r="G63" s="35">
        <f t="shared" si="20"/>
        <v>-222100</v>
      </c>
      <c r="H63" s="35">
        <f t="shared" si="20"/>
        <v>-194156</v>
      </c>
      <c r="I63" s="35">
        <f t="shared" si="20"/>
        <v>-36020</v>
      </c>
      <c r="J63" s="35">
        <f t="shared" si="20"/>
        <v>-75568</v>
      </c>
      <c r="K63" s="35">
        <f t="shared" si="19"/>
        <v>-1400924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-1248</v>
      </c>
      <c r="C65" s="35">
        <v>-172</v>
      </c>
      <c r="D65" s="35">
        <v>-204</v>
      </c>
      <c r="E65" s="35">
        <v>-872</v>
      </c>
      <c r="F65" s="35">
        <v>-492</v>
      </c>
      <c r="G65" s="35">
        <v>-436</v>
      </c>
      <c r="H65" s="19">
        <v>0</v>
      </c>
      <c r="I65" s="19">
        <v>0</v>
      </c>
      <c r="J65" s="19">
        <v>0</v>
      </c>
      <c r="K65" s="35">
        <f t="shared" si="19"/>
        <v>-3424</v>
      </c>
    </row>
    <row r="66" spans="1:11" ht="18.75" customHeight="1">
      <c r="A66" s="12" t="s">
        <v>105</v>
      </c>
      <c r="B66" s="35">
        <v>-7048</v>
      </c>
      <c r="C66" s="35">
        <v>-2876</v>
      </c>
      <c r="D66" s="35">
        <v>-1944</v>
      </c>
      <c r="E66" s="35">
        <v>-5008</v>
      </c>
      <c r="F66" s="35">
        <v>-3324</v>
      </c>
      <c r="G66" s="35">
        <v>-1588</v>
      </c>
      <c r="H66" s="19">
        <v>0</v>
      </c>
      <c r="I66" s="19">
        <v>0</v>
      </c>
      <c r="J66" s="19">
        <v>0</v>
      </c>
      <c r="K66" s="35">
        <f t="shared" si="19"/>
        <v>-21788</v>
      </c>
    </row>
    <row r="67" spans="1:11" ht="18.75" customHeight="1">
      <c r="A67" s="12" t="s">
        <v>52</v>
      </c>
      <c r="B67" s="35">
        <v>-54025.68</v>
      </c>
      <c r="C67" s="35">
        <v>-4258.05</v>
      </c>
      <c r="D67" s="35">
        <v>-21015.94</v>
      </c>
      <c r="E67" s="35">
        <v>-99051.74</v>
      </c>
      <c r="F67" s="35">
        <v>-82881.56</v>
      </c>
      <c r="G67" s="35">
        <v>-63758.59</v>
      </c>
      <c r="H67" s="19">
        <v>0</v>
      </c>
      <c r="I67" s="19">
        <v>0</v>
      </c>
      <c r="J67" s="19">
        <v>0</v>
      </c>
      <c r="K67" s="35">
        <f t="shared" si="19"/>
        <v>-324991.56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-22111.230000000003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-219647.07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1492987.0000000002</v>
      </c>
      <c r="C106" s="24">
        <f t="shared" si="22"/>
        <v>2288338.900000001</v>
      </c>
      <c r="D106" s="24">
        <f t="shared" si="22"/>
        <v>2608107.8199999994</v>
      </c>
      <c r="E106" s="24">
        <f t="shared" si="22"/>
        <v>1399420.48</v>
      </c>
      <c r="F106" s="24">
        <f t="shared" si="22"/>
        <v>1950866.37</v>
      </c>
      <c r="G106" s="24">
        <f t="shared" si="22"/>
        <v>2829889.1500000004</v>
      </c>
      <c r="H106" s="24">
        <f t="shared" si="22"/>
        <v>1443076.84</v>
      </c>
      <c r="I106" s="24">
        <f>+I107+I108</f>
        <v>523846.33999999997</v>
      </c>
      <c r="J106" s="24">
        <f>+J107+J108</f>
        <v>954023.06</v>
      </c>
      <c r="K106" s="46">
        <f>SUM(B106:J106)</f>
        <v>15490555.96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1475369.5000000002</v>
      </c>
      <c r="C107" s="24">
        <f t="shared" si="23"/>
        <v>2263390.840000001</v>
      </c>
      <c r="D107" s="24">
        <f t="shared" si="23"/>
        <v>2582894.3099999996</v>
      </c>
      <c r="E107" s="24">
        <f t="shared" si="23"/>
        <v>1376518.45</v>
      </c>
      <c r="F107" s="24">
        <f t="shared" si="23"/>
        <v>1927666.37</v>
      </c>
      <c r="G107" s="24">
        <f t="shared" si="23"/>
        <v>2800337.66</v>
      </c>
      <c r="H107" s="24">
        <f t="shared" si="23"/>
        <v>1422818.28</v>
      </c>
      <c r="I107" s="24">
        <f t="shared" si="23"/>
        <v>523846.33999999997</v>
      </c>
      <c r="J107" s="24">
        <f t="shared" si="23"/>
        <v>940164.55</v>
      </c>
      <c r="K107" s="46">
        <f>SUM(B107:J107)</f>
        <v>15313006.3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17617.5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177549.66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15490555.960000005</v>
      </c>
      <c r="L114" s="52"/>
    </row>
    <row r="115" spans="1:11" ht="18.75" customHeight="1">
      <c r="A115" s="26" t="s">
        <v>70</v>
      </c>
      <c r="B115" s="27">
        <v>194881.51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194881.51</v>
      </c>
    </row>
    <row r="116" spans="1:11" ht="18.75" customHeight="1">
      <c r="A116" s="26" t="s">
        <v>71</v>
      </c>
      <c r="B116" s="27">
        <v>1298105.5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1298105.5</v>
      </c>
    </row>
    <row r="117" spans="1:11" ht="18.75" customHeight="1">
      <c r="A117" s="26" t="s">
        <v>72</v>
      </c>
      <c r="B117" s="38">
        <v>0</v>
      </c>
      <c r="C117" s="27">
        <f>+C106</f>
        <v>2288338.900000001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2288338.900000001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2427304.77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2427304.77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180803.05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180803.05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1385426.28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1385426.28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13994.2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13994.2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381121.44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381121.44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701182.31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701182.31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96339.48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96339.48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772223.15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772223.15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832873.35</v>
      </c>
      <c r="H126" s="38">
        <v>0</v>
      </c>
      <c r="I126" s="38">
        <v>0</v>
      </c>
      <c r="J126" s="38">
        <v>0</v>
      </c>
      <c r="K126" s="39">
        <f t="shared" si="25"/>
        <v>832873.35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66403.8</v>
      </c>
      <c r="H127" s="38">
        <v>0</v>
      </c>
      <c r="I127" s="38">
        <v>0</v>
      </c>
      <c r="J127" s="38">
        <v>0</v>
      </c>
      <c r="K127" s="39">
        <f t="shared" si="25"/>
        <v>66403.8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385004.09</v>
      </c>
      <c r="H128" s="38">
        <v>0</v>
      </c>
      <c r="I128" s="38">
        <v>0</v>
      </c>
      <c r="J128" s="38">
        <v>0</v>
      </c>
      <c r="K128" s="39">
        <f t="shared" si="25"/>
        <v>385004.09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405867.88</v>
      </c>
      <c r="H129" s="38">
        <v>0</v>
      </c>
      <c r="I129" s="38">
        <v>0</v>
      </c>
      <c r="J129" s="38">
        <v>0</v>
      </c>
      <c r="K129" s="39">
        <f t="shared" si="25"/>
        <v>405867.88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1139740.03</v>
      </c>
      <c r="H130" s="38">
        <v>0</v>
      </c>
      <c r="I130" s="38">
        <v>0</v>
      </c>
      <c r="J130" s="38">
        <v>0</v>
      </c>
      <c r="K130" s="39">
        <f t="shared" si="25"/>
        <v>1139740.03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519016.6</v>
      </c>
      <c r="I131" s="38">
        <v>0</v>
      </c>
      <c r="J131" s="38">
        <v>0</v>
      </c>
      <c r="K131" s="39">
        <f t="shared" si="25"/>
        <v>519016.6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924060.23</v>
      </c>
      <c r="I132" s="38">
        <v>0</v>
      </c>
      <c r="J132" s="38">
        <v>0</v>
      </c>
      <c r="K132" s="39">
        <f t="shared" si="25"/>
        <v>924060.23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523846.34</v>
      </c>
      <c r="J133" s="38"/>
      <c r="K133" s="39">
        <f t="shared" si="25"/>
        <v>523846.34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954023.05</v>
      </c>
      <c r="K134" s="42">
        <f t="shared" si="25"/>
        <v>954023.05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2018-04-13T17:55:16Z</dcterms:modified>
  <cp:category/>
  <cp:version/>
  <cp:contentType/>
  <cp:contentStatus/>
</cp:coreProperties>
</file>