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<sst xmlns="http://schemas.openxmlformats.org/spreadsheetml/2006/main" count="112" uniqueCount="110">
  <si>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</si>
  <si>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</si>
  <si>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</si>
  <si>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</si>
  <si>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</si>
  <si>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</si>
  <si>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</si>
  <si>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</si>
  <si>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</si>
  <si>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</si>
  <si>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</si>
  <si>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</si>
  <si>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</si>
  <si>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</si>
  <si>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</si>
  <si>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</si>
  <si>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</si>
  <si>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</si>
  <si>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</si>
  <si>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</si>
  <si>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</si>
  <si>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</si>
  <si>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</si>
  <si>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</si>
  <si>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</si>
  <si>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</si>
  <si>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</si>
  <si>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</si>
  <si>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</si>
  <si>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</si>
  <si>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</si>
  <si>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</si>
  <si>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</si>
  <si>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</si>
  <si>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</si>
  <si>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</si>
  <si>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</si>
  <si>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</si>
  <si>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</si>
  <si>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</si>
  <si>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</si>
  <si>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</si>
  <si>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</si>
  <si>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</si>
  <si>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</si>
  <si>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</si>
  <si>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</si>
  <si>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</si>
  <si>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</si>
  <si>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</si>
  <si>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</si>
  <si>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</si>
  <si>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</si>
  <si>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</si>
  <si>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</si>
  <si>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</si>
  <si>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</si>
  <si>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</si>
  <si>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</si>
  <si>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</si>
  <si>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</si>
  <si>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</si>
  <si>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</si>
  <si>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</si>
  <si>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</si>
  <si>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</si>
  <si>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</si>
  <si>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</si>
  <si>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</si>
  <si>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</si>
  <si>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</si>
  <si>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</si>
  <si>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</si>
  <si>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</si>
  <si>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</si>
  <si>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</si>
  <si>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</si>
  <si>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</si>
  <si>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</si>
  <si>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</si>
  <si>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</si>
  <si>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</si>
  <si>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</si>
  <si>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</si>
  <si>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</si>
  <si>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</si>
  <si>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</si>
  <si>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</si>
  <si>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</si>
  <si>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</si>
  <si>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</si>
  <si>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</si>
  <si>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</si>
  <si>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</si>
  <si>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</si>
  <si>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</si>
  <si>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</si>
  <si>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</si>
  <si>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</si>
  <si>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</si>
  <si>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</si>
  <si>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</si>
  <si>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</si>
  <si>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</si>
  <si>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</si>
  <si>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</si>
  <si>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</si>
  <si>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</si>
  <si>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</si>
  <si>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04/08/18 - VENCIMENTO 10/08/18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</si>
</sst>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353675</v>
      </c>
      <c r="C7" s="10">
        <f>C8+C20+C24</f>
        <v>236364</v>
      </c>
      <c r="D7" s="10">
        <f>D8+D20+D24</f>
        <v>291219</v>
      </c>
      <c r="E7" s="10">
        <f>E8+E20+E24</f>
        <v>46905</v>
      </c>
      <c r="F7" s="10">
        <f aca="true" t="shared" si="0" ref="F7:N7">F8+F20+F24</f>
        <v>236507</v>
      </c>
      <c r="G7" s="10">
        <f t="shared" si="0"/>
        <v>351421</v>
      </c>
      <c r="H7" s="10">
        <f>H8+H20+H24</f>
        <v>243449</v>
      </c>
      <c r="I7" s="10">
        <f>I8+I20+I24</f>
        <v>67099</v>
      </c>
      <c r="J7" s="10">
        <f>J8+J20+J24</f>
        <v>292979</v>
      </c>
      <c r="K7" s="10">
        <f>K8+K20+K24</f>
        <v>215331</v>
      </c>
      <c r="L7" s="10">
        <f>L8+L20+L24</f>
        <v>274465</v>
      </c>
      <c r="M7" s="10">
        <f t="shared" si="0"/>
        <v>92596</v>
      </c>
      <c r="N7" s="10">
        <f t="shared" si="0"/>
        <v>55961</v>
      </c>
      <c r="O7" s="10">
        <f>+O8+O20+O24</f>
        <v>2757971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163458</v>
      </c>
      <c r="C8" s="12">
        <f>+C9+C12+C16</f>
        <v>116757</v>
      </c>
      <c r="D8" s="12">
        <f>+D9+D12+D16</f>
        <v>151363</v>
      </c>
      <c r="E8" s="12">
        <f>+E9+E12+E16</f>
        <v>22391</v>
      </c>
      <c r="F8" s="12">
        <f aca="true" t="shared" si="1" ref="F8:N8">+F9+F12+F16</f>
        <v>116232</v>
      </c>
      <c r="G8" s="12">
        <f t="shared" si="1"/>
        <v>173391</v>
      </c>
      <c r="H8" s="12">
        <f>+H9+H12+H16</f>
        <v>120246</v>
      </c>
      <c r="I8" s="12">
        <f>+I9+I12+I16</f>
        <v>33327</v>
      </c>
      <c r="J8" s="12">
        <f>+J9+J12+J16</f>
        <v>144887</v>
      </c>
      <c r="K8" s="12">
        <f>+K9+K12+K16</f>
        <v>106953</v>
      </c>
      <c r="L8" s="12">
        <f>+L9+L12+L16</f>
        <v>131509</v>
      </c>
      <c r="M8" s="12">
        <f t="shared" si="1"/>
        <v>49267</v>
      </c>
      <c r="N8" s="12">
        <f t="shared" si="1"/>
        <v>31470</v>
      </c>
      <c r="O8" s="12">
        <f>SUM(B8:N8)</f>
        <v>1361251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18432</v>
      </c>
      <c r="C9" s="14">
        <v>17649</v>
      </c>
      <c r="D9" s="14">
        <v>14466</v>
      </c>
      <c r="E9" s="14">
        <v>2466</v>
      </c>
      <c r="F9" s="14">
        <v>12148</v>
      </c>
      <c r="G9" s="14">
        <v>20440</v>
      </c>
      <c r="H9" s="14">
        <v>18199</v>
      </c>
      <c r="I9" s="14">
        <v>4861</v>
      </c>
      <c r="J9" s="14">
        <v>11612</v>
      </c>
      <c r="K9" s="14">
        <v>14051</v>
      </c>
      <c r="L9" s="14">
        <v>12104</v>
      </c>
      <c r="M9" s="14">
        <v>6263</v>
      </c>
      <c r="N9" s="14">
        <v>4065</v>
      </c>
      <c r="O9" s="12">
        <f aca="true" t="shared" si="2" ref="O9:O19">SUM(B9:N9)</f>
        <v>156756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18432</v>
      </c>
      <c r="C10" s="14">
        <f>+C9-C11</f>
        <v>17649</v>
      </c>
      <c r="D10" s="14">
        <f>+D9-D11</f>
        <v>14466</v>
      </c>
      <c r="E10" s="14">
        <f>+E9-E11</f>
        <v>2466</v>
      </c>
      <c r="F10" s="14">
        <f aca="true" t="shared" si="3" ref="F10:N10">+F9-F11</f>
        <v>12148</v>
      </c>
      <c r="G10" s="14">
        <f t="shared" si="3"/>
        <v>20440</v>
      </c>
      <c r="H10" s="14">
        <f>+H9-H11</f>
        <v>18199</v>
      </c>
      <c r="I10" s="14">
        <f>+I9-I11</f>
        <v>4861</v>
      </c>
      <c r="J10" s="14">
        <f>+J9-J11</f>
        <v>11612</v>
      </c>
      <c r="K10" s="14">
        <f>+K9-K11</f>
        <v>14051</v>
      </c>
      <c r="L10" s="14">
        <f>+L9-L11</f>
        <v>12104</v>
      </c>
      <c r="M10" s="14">
        <f t="shared" si="3"/>
        <v>6263</v>
      </c>
      <c r="N10" s="14">
        <f t="shared" si="3"/>
        <v>4065</v>
      </c>
      <c r="O10" s="12">
        <f t="shared" si="2"/>
        <v>156756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137079</v>
      </c>
      <c r="C12" s="14">
        <f>C13+C14+C15</f>
        <v>93569</v>
      </c>
      <c r="D12" s="14">
        <f>D13+D14+D15</f>
        <v>130278</v>
      </c>
      <c r="E12" s="14">
        <f>E13+E14+E15</f>
        <v>18936</v>
      </c>
      <c r="F12" s="14">
        <f aca="true" t="shared" si="4" ref="F12:N12">F13+F14+F15</f>
        <v>98186</v>
      </c>
      <c r="G12" s="14">
        <f t="shared" si="4"/>
        <v>143818</v>
      </c>
      <c r="H12" s="14">
        <f>H13+H14+H15</f>
        <v>96632</v>
      </c>
      <c r="I12" s="14">
        <f>I13+I14+I15</f>
        <v>26898</v>
      </c>
      <c r="J12" s="14">
        <f>J13+J14+J15</f>
        <v>125592</v>
      </c>
      <c r="K12" s="14">
        <f>K13+K14+K15</f>
        <v>87729</v>
      </c>
      <c r="L12" s="14">
        <f>L13+L14+L15</f>
        <v>112153</v>
      </c>
      <c r="M12" s="14">
        <f t="shared" si="4"/>
        <v>40867</v>
      </c>
      <c r="N12" s="14">
        <f t="shared" si="4"/>
        <v>26252</v>
      </c>
      <c r="O12" s="12">
        <f t="shared" si="2"/>
        <v>1137989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65522</v>
      </c>
      <c r="C13" s="14">
        <v>45877</v>
      </c>
      <c r="D13" s="14">
        <v>61049</v>
      </c>
      <c r="E13" s="14">
        <v>8920</v>
      </c>
      <c r="F13" s="14">
        <v>46332</v>
      </c>
      <c r="G13" s="14">
        <v>68214</v>
      </c>
      <c r="H13" s="14">
        <v>46830</v>
      </c>
      <c r="I13" s="14">
        <v>13349</v>
      </c>
      <c r="J13" s="14">
        <v>59847</v>
      </c>
      <c r="K13" s="14">
        <v>40438</v>
      </c>
      <c r="L13" s="14">
        <v>50818</v>
      </c>
      <c r="M13" s="14">
        <v>17885</v>
      </c>
      <c r="N13" s="14">
        <v>11047</v>
      </c>
      <c r="O13" s="12">
        <f t="shared" si="2"/>
        <v>536128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68814</v>
      </c>
      <c r="C14" s="14">
        <v>44964</v>
      </c>
      <c r="D14" s="14">
        <v>66997</v>
      </c>
      <c r="E14" s="14">
        <v>9452</v>
      </c>
      <c r="F14" s="14">
        <v>49280</v>
      </c>
      <c r="G14" s="14">
        <v>70634</v>
      </c>
      <c r="H14" s="14">
        <v>47420</v>
      </c>
      <c r="I14" s="14">
        <v>12851</v>
      </c>
      <c r="J14" s="14">
        <v>63776</v>
      </c>
      <c r="K14" s="14">
        <v>45248</v>
      </c>
      <c r="L14" s="14">
        <v>59295</v>
      </c>
      <c r="M14" s="14">
        <v>22135</v>
      </c>
      <c r="N14" s="14">
        <v>14732</v>
      </c>
      <c r="O14" s="12">
        <f t="shared" si="2"/>
        <v>575598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2743</v>
      </c>
      <c r="C15" s="14">
        <v>2728</v>
      </c>
      <c r="D15" s="14">
        <v>2232</v>
      </c>
      <c r="E15" s="14">
        <v>564</v>
      </c>
      <c r="F15" s="14">
        <v>2574</v>
      </c>
      <c r="G15" s="14">
        <v>4970</v>
      </c>
      <c r="H15" s="14">
        <v>2382</v>
      </c>
      <c r="I15" s="14">
        <v>698</v>
      </c>
      <c r="J15" s="14">
        <v>1969</v>
      </c>
      <c r="K15" s="14">
        <v>2043</v>
      </c>
      <c r="L15" s="14">
        <v>2040</v>
      </c>
      <c r="M15" s="14">
        <v>847</v>
      </c>
      <c r="N15" s="14">
        <v>473</v>
      </c>
      <c r="O15" s="12">
        <f t="shared" si="2"/>
        <v>26263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7947</v>
      </c>
      <c r="C16" s="14">
        <f>C17+C18+C19</f>
        <v>5539</v>
      </c>
      <c r="D16" s="14">
        <f>D17+D18+D19</f>
        <v>6619</v>
      </c>
      <c r="E16" s="14">
        <f>E17+E18+E19</f>
        <v>989</v>
      </c>
      <c r="F16" s="14">
        <f aca="true" t="shared" si="5" ref="F16:N16">F17+F18+F19</f>
        <v>5898</v>
      </c>
      <c r="G16" s="14">
        <f t="shared" si="5"/>
        <v>9133</v>
      </c>
      <c r="H16" s="14">
        <f>H17+H18+H19</f>
        <v>5415</v>
      </c>
      <c r="I16" s="14">
        <f>I17+I18+I19</f>
        <v>1568</v>
      </c>
      <c r="J16" s="14">
        <f>J17+J18+J19</f>
        <v>7683</v>
      </c>
      <c r="K16" s="14">
        <f>K17+K18+K19</f>
        <v>5173</v>
      </c>
      <c r="L16" s="14">
        <f>L17+L18+L19</f>
        <v>7252</v>
      </c>
      <c r="M16" s="14">
        <f t="shared" si="5"/>
        <v>2137</v>
      </c>
      <c r="N16" s="14">
        <f t="shared" si="5"/>
        <v>1153</v>
      </c>
      <c r="O16" s="12">
        <f t="shared" si="2"/>
        <v>66506</v>
      </c>
    </row>
    <row r="17" spans="1:26" ht="18.75" customHeight="1">
      <c r="A17" s="15" t="s">
        <v>16</v>
      </c>
      <c r="B17" s="14">
        <v>7933</v>
      </c>
      <c r="C17" s="14">
        <v>5529</v>
      </c>
      <c r="D17" s="14">
        <v>6607</v>
      </c>
      <c r="E17" s="14">
        <v>987</v>
      </c>
      <c r="F17" s="14">
        <v>5889</v>
      </c>
      <c r="G17" s="14">
        <v>9114</v>
      </c>
      <c r="H17" s="14">
        <v>5410</v>
      </c>
      <c r="I17" s="14">
        <v>1568</v>
      </c>
      <c r="J17" s="14">
        <v>7679</v>
      </c>
      <c r="K17" s="14">
        <v>5166</v>
      </c>
      <c r="L17" s="14">
        <v>7240</v>
      </c>
      <c r="M17" s="14">
        <v>2133</v>
      </c>
      <c r="N17" s="14">
        <v>1145</v>
      </c>
      <c r="O17" s="12">
        <f t="shared" si="2"/>
        <v>66400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</v>
      </c>
      <c r="C18" s="14">
        <v>8</v>
      </c>
      <c r="D18" s="14">
        <v>12</v>
      </c>
      <c r="E18" s="14">
        <v>1</v>
      </c>
      <c r="F18" s="14">
        <v>4</v>
      </c>
      <c r="G18" s="14">
        <v>8</v>
      </c>
      <c r="H18" s="14">
        <v>3</v>
      </c>
      <c r="I18" s="14">
        <v>0</v>
      </c>
      <c r="J18" s="14">
        <v>3</v>
      </c>
      <c r="K18" s="14">
        <v>0</v>
      </c>
      <c r="L18" s="14">
        <v>7</v>
      </c>
      <c r="M18" s="14">
        <v>2</v>
      </c>
      <c r="N18" s="14">
        <v>7</v>
      </c>
      <c r="O18" s="12">
        <f t="shared" si="2"/>
        <v>65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2</v>
      </c>
      <c r="D19" s="14">
        <v>0</v>
      </c>
      <c r="E19" s="14">
        <v>1</v>
      </c>
      <c r="F19" s="14">
        <v>5</v>
      </c>
      <c r="G19" s="14">
        <v>11</v>
      </c>
      <c r="H19" s="14">
        <v>2</v>
      </c>
      <c r="I19" s="14">
        <v>0</v>
      </c>
      <c r="J19" s="14">
        <v>1</v>
      </c>
      <c r="K19" s="14">
        <v>7</v>
      </c>
      <c r="L19" s="14">
        <v>5</v>
      </c>
      <c r="M19" s="14">
        <v>2</v>
      </c>
      <c r="N19" s="14">
        <v>1</v>
      </c>
      <c r="O19" s="12">
        <f t="shared" si="2"/>
        <v>41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94488</v>
      </c>
      <c r="C20" s="18">
        <f>C21+C22+C23</f>
        <v>54192</v>
      </c>
      <c r="D20" s="18">
        <f>D21+D22+D23</f>
        <v>63295</v>
      </c>
      <c r="E20" s="18">
        <f>E21+E22+E23</f>
        <v>10089</v>
      </c>
      <c r="F20" s="18">
        <f aca="true" t="shared" si="6" ref="F20:N20">F21+F22+F23</f>
        <v>53638</v>
      </c>
      <c r="G20" s="18">
        <f t="shared" si="6"/>
        <v>77954</v>
      </c>
      <c r="H20" s="18">
        <f>H21+H22+H23</f>
        <v>60270</v>
      </c>
      <c r="I20" s="18">
        <f>I21+I22+I23</f>
        <v>16280</v>
      </c>
      <c r="J20" s="18">
        <f>J21+J22+J23</f>
        <v>75582</v>
      </c>
      <c r="K20" s="18">
        <f>K21+K22+K23</f>
        <v>50538</v>
      </c>
      <c r="L20" s="18">
        <f>L21+L22+L23</f>
        <v>81611</v>
      </c>
      <c r="M20" s="18">
        <f t="shared" si="6"/>
        <v>25283</v>
      </c>
      <c r="N20" s="18">
        <f t="shared" si="6"/>
        <v>14680</v>
      </c>
      <c r="O20" s="12">
        <f aca="true" t="shared" si="7" ref="O20:O26">SUM(B20:N20)</f>
        <v>677900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47977</v>
      </c>
      <c r="C21" s="14">
        <v>29630</v>
      </c>
      <c r="D21" s="14">
        <v>30221</v>
      </c>
      <c r="E21" s="14">
        <v>5285</v>
      </c>
      <c r="F21" s="14">
        <v>26973</v>
      </c>
      <c r="G21" s="14">
        <v>38705</v>
      </c>
      <c r="H21" s="14">
        <v>32081</v>
      </c>
      <c r="I21" s="14">
        <v>8676</v>
      </c>
      <c r="J21" s="14">
        <v>37806</v>
      </c>
      <c r="K21" s="14">
        <v>24784</v>
      </c>
      <c r="L21" s="14">
        <v>39448</v>
      </c>
      <c r="M21" s="14">
        <v>12359</v>
      </c>
      <c r="N21" s="14">
        <v>6850</v>
      </c>
      <c r="O21" s="12">
        <f t="shared" si="7"/>
        <v>340795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45104</v>
      </c>
      <c r="C22" s="14">
        <v>23532</v>
      </c>
      <c r="D22" s="14">
        <v>32230</v>
      </c>
      <c r="E22" s="14">
        <v>4616</v>
      </c>
      <c r="F22" s="14">
        <v>25664</v>
      </c>
      <c r="G22" s="14">
        <v>37480</v>
      </c>
      <c r="H22" s="14">
        <v>27269</v>
      </c>
      <c r="I22" s="14">
        <v>7354</v>
      </c>
      <c r="J22" s="14">
        <v>36877</v>
      </c>
      <c r="K22" s="14">
        <v>24925</v>
      </c>
      <c r="L22" s="14">
        <v>41119</v>
      </c>
      <c r="M22" s="14">
        <v>12548</v>
      </c>
      <c r="N22" s="14">
        <v>7643</v>
      </c>
      <c r="O22" s="12">
        <f t="shared" si="7"/>
        <v>326361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1407</v>
      </c>
      <c r="C23" s="14">
        <v>1030</v>
      </c>
      <c r="D23" s="14">
        <v>844</v>
      </c>
      <c r="E23" s="14">
        <v>188</v>
      </c>
      <c r="F23" s="14">
        <v>1001</v>
      </c>
      <c r="G23" s="14">
        <v>1769</v>
      </c>
      <c r="H23" s="14">
        <v>920</v>
      </c>
      <c r="I23" s="14">
        <v>250</v>
      </c>
      <c r="J23" s="14">
        <v>899</v>
      </c>
      <c r="K23" s="14">
        <v>829</v>
      </c>
      <c r="L23" s="14">
        <v>1044</v>
      </c>
      <c r="M23" s="14">
        <v>376</v>
      </c>
      <c r="N23" s="14">
        <v>187</v>
      </c>
      <c r="O23" s="12">
        <f t="shared" si="7"/>
        <v>10744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95729</v>
      </c>
      <c r="C24" s="14">
        <f>C25+C26</f>
        <v>65415</v>
      </c>
      <c r="D24" s="14">
        <f>D25+D26</f>
        <v>76561</v>
      </c>
      <c r="E24" s="14">
        <f>E25+E26</f>
        <v>14425</v>
      </c>
      <c r="F24" s="14">
        <f aca="true" t="shared" si="8" ref="F24:N24">F25+F26</f>
        <v>66637</v>
      </c>
      <c r="G24" s="14">
        <f t="shared" si="8"/>
        <v>100076</v>
      </c>
      <c r="H24" s="14">
        <f>H25+H26</f>
        <v>62933</v>
      </c>
      <c r="I24" s="14">
        <f>I25+I26</f>
        <v>17492</v>
      </c>
      <c r="J24" s="14">
        <f>J25+J26</f>
        <v>72510</v>
      </c>
      <c r="K24" s="14">
        <f>K25+K26</f>
        <v>57840</v>
      </c>
      <c r="L24" s="14">
        <f>L25+L26</f>
        <v>61345</v>
      </c>
      <c r="M24" s="14">
        <f t="shared" si="8"/>
        <v>18046</v>
      </c>
      <c r="N24" s="14">
        <f t="shared" si="8"/>
        <v>9811</v>
      </c>
      <c r="O24" s="12">
        <f t="shared" si="7"/>
        <v>718820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55415</v>
      </c>
      <c r="C25" s="14">
        <v>43198</v>
      </c>
      <c r="D25" s="14">
        <v>47988</v>
      </c>
      <c r="E25" s="14">
        <v>9669</v>
      </c>
      <c r="F25" s="14">
        <v>44003</v>
      </c>
      <c r="G25" s="14">
        <v>67980</v>
      </c>
      <c r="H25" s="14">
        <v>43536</v>
      </c>
      <c r="I25" s="14">
        <v>12796</v>
      </c>
      <c r="J25" s="14">
        <v>42380</v>
      </c>
      <c r="K25" s="14">
        <v>36800</v>
      </c>
      <c r="L25" s="14">
        <v>36638</v>
      </c>
      <c r="M25" s="14">
        <v>11203</v>
      </c>
      <c r="N25" s="14">
        <v>5450</v>
      </c>
      <c r="O25" s="12">
        <f t="shared" si="7"/>
        <v>457056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40314</v>
      </c>
      <c r="C26" s="14">
        <v>22217</v>
      </c>
      <c r="D26" s="14">
        <v>28573</v>
      </c>
      <c r="E26" s="14">
        <v>4756</v>
      </c>
      <c r="F26" s="14">
        <v>22634</v>
      </c>
      <c r="G26" s="14">
        <v>32096</v>
      </c>
      <c r="H26" s="14">
        <v>19397</v>
      </c>
      <c r="I26" s="14">
        <v>4696</v>
      </c>
      <c r="J26" s="14">
        <v>30130</v>
      </c>
      <c r="K26" s="14">
        <v>21040</v>
      </c>
      <c r="L26" s="14">
        <v>24707</v>
      </c>
      <c r="M26" s="14">
        <v>6843</v>
      </c>
      <c r="N26" s="14">
        <v>4361</v>
      </c>
      <c r="O26" s="12">
        <f t="shared" si="7"/>
        <v>261764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777768.74</v>
      </c>
      <c r="C36" s="60">
        <f aca="true" t="shared" si="11" ref="C36:N36">C37+C38+C39+C40</f>
        <v>547307.6983999999</v>
      </c>
      <c r="D36" s="60">
        <f t="shared" si="11"/>
        <v>581181.9633000001</v>
      </c>
      <c r="E36" s="60">
        <f t="shared" si="11"/>
        <v>138805.96649999998</v>
      </c>
      <c r="F36" s="60">
        <f t="shared" si="11"/>
        <v>535413.3505</v>
      </c>
      <c r="G36" s="60">
        <f t="shared" si="11"/>
        <v>626868.1926000001</v>
      </c>
      <c r="H36" s="60">
        <f t="shared" si="11"/>
        <v>531200.9124</v>
      </c>
      <c r="I36" s="60">
        <f>I37+I38+I39+I40</f>
        <v>146839.4516</v>
      </c>
      <c r="J36" s="60">
        <f>J37+J38+J39+J40</f>
        <v>646098.9386</v>
      </c>
      <c r="K36" s="60">
        <f>K37+K38+K39+K40</f>
        <v>549032.6326</v>
      </c>
      <c r="L36" s="60">
        <f>L37+L38+L39+L40</f>
        <v>676052.771</v>
      </c>
      <c r="M36" s="60">
        <f t="shared" si="11"/>
        <v>289269.074</v>
      </c>
      <c r="N36" s="60">
        <f t="shared" si="11"/>
        <v>147805.9091</v>
      </c>
      <c r="O36" s="60">
        <f>O37+O38+O39+O40</f>
        <v>6193645.6006</v>
      </c>
    </row>
    <row r="37" spans="1:15" ht="18.75" customHeight="1">
      <c r="A37" s="57" t="s">
        <v>50</v>
      </c>
      <c r="B37" s="54">
        <f aca="true" t="shared" si="12" ref="B37:N37">B29*B7</f>
        <v>772992.08</v>
      </c>
      <c r="C37" s="54">
        <f t="shared" si="12"/>
        <v>543188.1083999999</v>
      </c>
      <c r="D37" s="54">
        <f t="shared" si="12"/>
        <v>570993.0933000001</v>
      </c>
      <c r="E37" s="54">
        <f t="shared" si="12"/>
        <v>138805.96649999998</v>
      </c>
      <c r="F37" s="54">
        <f t="shared" si="12"/>
        <v>532495.5105</v>
      </c>
      <c r="G37" s="54">
        <f t="shared" si="12"/>
        <v>622226.0226</v>
      </c>
      <c r="H37" s="54">
        <f t="shared" si="12"/>
        <v>527700.0524</v>
      </c>
      <c r="I37" s="54">
        <f>I29*I7</f>
        <v>146839.4516</v>
      </c>
      <c r="J37" s="54">
        <f>J29*J7</f>
        <v>636760.5586</v>
      </c>
      <c r="K37" s="54">
        <f>K29*K7</f>
        <v>535011.4026</v>
      </c>
      <c r="L37" s="54">
        <f>L29*L7</f>
        <v>667334.201</v>
      </c>
      <c r="M37" s="54">
        <f t="shared" si="12"/>
        <v>283945.634</v>
      </c>
      <c r="N37" s="54">
        <f t="shared" si="12"/>
        <v>146791.2991</v>
      </c>
      <c r="O37" s="56">
        <f>SUM(B37:N37)</f>
        <v>6125083.3806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4642.17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68562.22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-73728</v>
      </c>
      <c r="C42" s="25">
        <f aca="true" t="shared" si="15" ref="C42:N42">+C43+C46+C58+C59</f>
        <v>-70596</v>
      </c>
      <c r="D42" s="25">
        <f t="shared" si="15"/>
        <v>-75493.79000000001</v>
      </c>
      <c r="E42" s="25">
        <f t="shared" si="15"/>
        <v>-9864</v>
      </c>
      <c r="F42" s="25">
        <f t="shared" si="15"/>
        <v>-49092</v>
      </c>
      <c r="G42" s="25">
        <f t="shared" si="15"/>
        <v>-82260</v>
      </c>
      <c r="H42" s="25">
        <f t="shared" si="15"/>
        <v>-72796</v>
      </c>
      <c r="I42" s="25">
        <f>+I43+I46+I58+I59</f>
        <v>-20444</v>
      </c>
      <c r="J42" s="25">
        <f>+J43+J46+J58+J59</f>
        <v>-46448</v>
      </c>
      <c r="K42" s="25">
        <f>+K43+K46+K58+K59</f>
        <v>-56204</v>
      </c>
      <c r="L42" s="25">
        <f>+L43+L46+L58+L59</f>
        <v>-48416</v>
      </c>
      <c r="M42" s="25">
        <f t="shared" si="15"/>
        <v>-25052</v>
      </c>
      <c r="N42" s="25">
        <f t="shared" si="15"/>
        <v>-16260</v>
      </c>
      <c r="O42" s="25">
        <f>+O43+O46+O58+O59</f>
        <v>-646653.79</v>
      </c>
    </row>
    <row r="43" spans="1:15" ht="18.75" customHeight="1">
      <c r="A43" s="17" t="s">
        <v>55</v>
      </c>
      <c r="B43" s="26">
        <f>B44+B45</f>
        <v>-73728</v>
      </c>
      <c r="C43" s="26">
        <f>C44+C45</f>
        <v>-70596</v>
      </c>
      <c r="D43" s="26">
        <f>D44+D45</f>
        <v>-57864</v>
      </c>
      <c r="E43" s="26">
        <f>E44+E45</f>
        <v>-9864</v>
      </c>
      <c r="F43" s="26">
        <f aca="true" t="shared" si="16" ref="F43:N43">F44+F45</f>
        <v>-48592</v>
      </c>
      <c r="G43" s="26">
        <f t="shared" si="16"/>
        <v>-81760</v>
      </c>
      <c r="H43" s="26">
        <f t="shared" si="16"/>
        <v>-72796</v>
      </c>
      <c r="I43" s="26">
        <f>I44+I45</f>
        <v>-19444</v>
      </c>
      <c r="J43" s="26">
        <f>J44+J45</f>
        <v>-46448</v>
      </c>
      <c r="K43" s="26">
        <f>K44+K45</f>
        <v>-56204</v>
      </c>
      <c r="L43" s="26">
        <f>L44+L45</f>
        <v>-48416</v>
      </c>
      <c r="M43" s="26">
        <f t="shared" si="16"/>
        <v>-25052</v>
      </c>
      <c r="N43" s="26">
        <f t="shared" si="16"/>
        <v>-16260</v>
      </c>
      <c r="O43" s="25">
        <f aca="true" t="shared" si="17" ref="O43:O59">SUM(B43:N43)</f>
        <v>-627024</v>
      </c>
    </row>
    <row r="44" spans="1:26" ht="18.75" customHeight="1">
      <c r="A44" s="13" t="s">
        <v>56</v>
      </c>
      <c r="B44" s="20">
        <f>ROUND(-B9*$D$3,2)</f>
        <v>-73728</v>
      </c>
      <c r="C44" s="20">
        <f>ROUND(-C9*$D$3,2)</f>
        <v>-70596</v>
      </c>
      <c r="D44" s="20">
        <f>ROUND(-D9*$D$3,2)</f>
        <v>-57864</v>
      </c>
      <c r="E44" s="20">
        <f>ROUND(-E9*$D$3,2)</f>
        <v>-9864</v>
      </c>
      <c r="F44" s="20">
        <f aca="true" t="shared" si="18" ref="F44:N44">ROUND(-F9*$D$3,2)</f>
        <v>-48592</v>
      </c>
      <c r="G44" s="20">
        <f t="shared" si="18"/>
        <v>-81760</v>
      </c>
      <c r="H44" s="20">
        <f t="shared" si="18"/>
        <v>-72796</v>
      </c>
      <c r="I44" s="20">
        <f>ROUND(-I9*$D$3,2)</f>
        <v>-19444</v>
      </c>
      <c r="J44" s="20">
        <f>ROUND(-J9*$D$3,2)</f>
        <v>-46448</v>
      </c>
      <c r="K44" s="20">
        <f>ROUND(-K9*$D$3,2)</f>
        <v>-56204</v>
      </c>
      <c r="L44" s="20">
        <f>ROUND(-L9*$D$3,2)</f>
        <v>-48416</v>
      </c>
      <c r="M44" s="20">
        <f t="shared" si="18"/>
        <v>-25052</v>
      </c>
      <c r="N44" s="20">
        <f t="shared" si="18"/>
        <v>-16260</v>
      </c>
      <c r="O44" s="46">
        <f t="shared" si="17"/>
        <v>-627024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-17629.79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-19629.79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-500-17129.79</f>
        <v>-17629.79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-19629.79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704040.74</v>
      </c>
      <c r="C61" s="29">
        <f t="shared" si="21"/>
        <v>476711.6983999999</v>
      </c>
      <c r="D61" s="29">
        <f t="shared" si="21"/>
        <v>505688.1733</v>
      </c>
      <c r="E61" s="29">
        <f t="shared" si="21"/>
        <v>128941.96649999998</v>
      </c>
      <c r="F61" s="29">
        <f t="shared" si="21"/>
        <v>486321.35049999994</v>
      </c>
      <c r="G61" s="29">
        <f t="shared" si="21"/>
        <v>544608.1926000001</v>
      </c>
      <c r="H61" s="29">
        <f t="shared" si="21"/>
        <v>458404.91240000003</v>
      </c>
      <c r="I61" s="29">
        <f t="shared" si="21"/>
        <v>126395.4516</v>
      </c>
      <c r="J61" s="29">
        <f>+J36+J42</f>
        <v>599650.9386</v>
      </c>
      <c r="K61" s="29">
        <f>+K36+K42</f>
        <v>492828.6326</v>
      </c>
      <c r="L61" s="29">
        <f>+L36+L42</f>
        <v>627636.771</v>
      </c>
      <c r="M61" s="29">
        <f t="shared" si="21"/>
        <v>264217.074</v>
      </c>
      <c r="N61" s="29">
        <f t="shared" si="21"/>
        <v>131545.9091</v>
      </c>
      <c r="O61" s="29">
        <f>SUM(B61:N61)</f>
        <v>5546991.8105999995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704040.74</v>
      </c>
      <c r="C64" s="36">
        <f aca="true" t="shared" si="22" ref="C64:N64">SUM(C65:C78)</f>
        <v>476711.7</v>
      </c>
      <c r="D64" s="36">
        <f t="shared" si="22"/>
        <v>505688.17</v>
      </c>
      <c r="E64" s="36">
        <f t="shared" si="22"/>
        <v>128941.97</v>
      </c>
      <c r="F64" s="36">
        <f t="shared" si="22"/>
        <v>486321.35</v>
      </c>
      <c r="G64" s="36">
        <f t="shared" si="22"/>
        <v>544608.19</v>
      </c>
      <c r="H64" s="36">
        <f t="shared" si="22"/>
        <v>458404.91</v>
      </c>
      <c r="I64" s="36">
        <f t="shared" si="22"/>
        <v>126395.45</v>
      </c>
      <c r="J64" s="36">
        <f t="shared" si="22"/>
        <v>599650.94</v>
      </c>
      <c r="K64" s="36">
        <f t="shared" si="22"/>
        <v>492828.63</v>
      </c>
      <c r="L64" s="36">
        <f t="shared" si="22"/>
        <v>627636.77</v>
      </c>
      <c r="M64" s="36">
        <f t="shared" si="22"/>
        <v>264217.07</v>
      </c>
      <c r="N64" s="36">
        <f t="shared" si="22"/>
        <v>131545.91</v>
      </c>
      <c r="O64" s="29">
        <f>SUM(O65:O78)</f>
        <v>5546991.800000001</v>
      </c>
    </row>
    <row r="65" spans="1:16" ht="18.75" customHeight="1">
      <c r="A65" s="17" t="s">
        <v>70</v>
      </c>
      <c r="B65" s="36">
        <v>127542.13</v>
      </c>
      <c r="C65" s="36">
        <v>139176.5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266718.63</v>
      </c>
      <c r="P65"/>
    </row>
    <row r="66" spans="1:16" ht="18.75" customHeight="1">
      <c r="A66" s="17" t="s">
        <v>71</v>
      </c>
      <c r="B66" s="36">
        <v>576498.61</v>
      </c>
      <c r="C66" s="36">
        <v>337535.2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914033.81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505688.17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505688.17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128941.97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128941.97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486321.35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486321.35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544608.19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544608.19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458404.91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458404.91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126395.45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126395.45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599650.94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599650.94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492828.63</v>
      </c>
      <c r="L74" s="35">
        <v>0</v>
      </c>
      <c r="M74" s="35">
        <v>0</v>
      </c>
      <c r="N74" s="35">
        <v>0</v>
      </c>
      <c r="O74" s="29">
        <f t="shared" si="23"/>
        <v>492828.63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627636.77</v>
      </c>
      <c r="M75" s="35">
        <v>0</v>
      </c>
      <c r="N75" s="61">
        <v>0</v>
      </c>
      <c r="O75" s="26">
        <f t="shared" si="23"/>
        <v>627636.77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264217.07</v>
      </c>
      <c r="N76" s="35">
        <v>0</v>
      </c>
      <c r="O76" s="29">
        <f t="shared" si="23"/>
        <v>264217.07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131545.91</v>
      </c>
      <c r="O77" s="26">
        <f t="shared" si="23"/>
        <v>131545.91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2.480871628855972</v>
      </c>
      <c r="C82" s="44">
        <v>2.5905115965567647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2.9592999999999994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1.7706000000000002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2018-08-09T21:26:33Z</dcterms:modified>
  <cp:category/>
  <cp:version/>
  <cp:contentType/>
  <cp:contentStatus/>
</cp:coreProperties>
</file>