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<sst xmlns="http://schemas.openxmlformats.org/spreadsheetml/2006/main" count="112" uniqueCount="110">
  <si>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</si>
  <si>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</si>
  <si>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</si>
  <si>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</si>
  <si>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</si>
  <si>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</si>
  <si>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</si>
  <si>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</si>
  <si>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</si>
  <si>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</si>
  <si>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</si>
  <si>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</si>
  <si>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</si>
  <si>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</si>
  <si>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</si>
  <si>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</si>
  <si>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</si>
  <si>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</si>
  <si>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</si>
  <si>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</si>
  <si>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</si>
  <si>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</si>
  <si>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</si>
  <si>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</si>
  <si>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</si>
  <si>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</si>
  <si>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</si>
  <si>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</si>
  <si>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</si>
  <si>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</si>
  <si>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</si>
  <si>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</si>
  <si>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</si>
  <si>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</si>
  <si>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</si>
  <si>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</si>
  <si>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</si>
  <si>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</si>
  <si>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</si>
  <si>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</si>
  <si>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</si>
  <si>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</si>
  <si>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</si>
  <si>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</si>
  <si>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</si>
  <si>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</si>
  <si>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</si>
  <si>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</si>
  <si>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</si>
  <si>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</si>
  <si>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</si>
  <si>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</si>
  <si>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</si>
  <si>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</si>
  <si>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</si>
  <si>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</si>
  <si>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</si>
  <si>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</si>
  <si>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</si>
  <si>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</si>
  <si>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</si>
  <si>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</si>
  <si>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</si>
  <si>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</si>
  <si>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</si>
  <si>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</si>
  <si>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</si>
  <si>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</si>
  <si>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</si>
  <si>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</si>
  <si>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</si>
  <si>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</si>
  <si>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</si>
  <si>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</si>
  <si>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</si>
  <si>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</si>
  <si>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</si>
  <si>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</si>
  <si>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</si>
  <si>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</si>
  <si>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</si>
  <si>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</si>
  <si>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</si>
  <si>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</si>
  <si>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</si>
  <si>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</si>
  <si>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</si>
  <si>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</si>
  <si>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</si>
  <si>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</si>
  <si>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</si>
  <si>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</si>
  <si>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</si>
  <si>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</si>
  <si>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</si>
  <si>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</si>
  <si>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</si>
  <si>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</si>
  <si>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</si>
  <si>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</si>
  <si>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</si>
  <si>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</si>
  <si>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</si>
  <si>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</si>
  <si>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</si>
  <si>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</si>
  <si>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</si>
  <si>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</si>
  <si>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</si>
  <si>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08/08/18 - VENCIMENTO 15/08/18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</si>
</sst>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7" width="9.00390625" style="1" customWidth="1"/>
    <col min="18" max="18" width="9.375" style="1" bestFit="1" customWidth="1"/>
    <col min="19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535212</v>
      </c>
      <c r="C7" s="10">
        <f>C8+C20+C24</f>
        <v>386420</v>
      </c>
      <c r="D7" s="10">
        <f>D8+D20+D24</f>
        <v>405540</v>
      </c>
      <c r="E7" s="10">
        <f>E8+E20+E24</f>
        <v>69584</v>
      </c>
      <c r="F7" s="10">
        <f aca="true" t="shared" si="0" ref="F7:N7">F8+F20+F24</f>
        <v>351923</v>
      </c>
      <c r="G7" s="10">
        <f t="shared" si="0"/>
        <v>541782</v>
      </c>
      <c r="H7" s="10">
        <f>H8+H20+H24</f>
        <v>380430</v>
      </c>
      <c r="I7" s="10">
        <f>I8+I20+I24</f>
        <v>102874</v>
      </c>
      <c r="J7" s="10">
        <f>J8+J20+J24</f>
        <v>429402</v>
      </c>
      <c r="K7" s="10">
        <f>K8+K20+K24</f>
        <v>323575</v>
      </c>
      <c r="L7" s="10">
        <f>L8+L20+L24</f>
        <v>386603</v>
      </c>
      <c r="M7" s="10">
        <f t="shared" si="0"/>
        <v>156514</v>
      </c>
      <c r="N7" s="10">
        <f t="shared" si="0"/>
        <v>94499</v>
      </c>
      <c r="O7" s="10">
        <f>+O8+O20+O24</f>
        <v>4164358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232907</v>
      </c>
      <c r="C8" s="12">
        <f>+C9+C12+C16</f>
        <v>182389</v>
      </c>
      <c r="D8" s="12">
        <f>+D9+D12+D16</f>
        <v>204406</v>
      </c>
      <c r="E8" s="12">
        <f>+E9+E12+E16</f>
        <v>31795</v>
      </c>
      <c r="F8" s="12">
        <f aca="true" t="shared" si="1" ref="F8:N8">+F9+F12+F16</f>
        <v>167420</v>
      </c>
      <c r="G8" s="12">
        <f t="shared" si="1"/>
        <v>261785</v>
      </c>
      <c r="H8" s="12">
        <f>+H9+H12+H16</f>
        <v>177580</v>
      </c>
      <c r="I8" s="12">
        <f>+I9+I12+I16</f>
        <v>50077</v>
      </c>
      <c r="J8" s="12">
        <f>+J9+J12+J16</f>
        <v>205286</v>
      </c>
      <c r="K8" s="12">
        <f>+K9+K12+K16</f>
        <v>152301</v>
      </c>
      <c r="L8" s="12">
        <f>+L9+L12+L16</f>
        <v>172894</v>
      </c>
      <c r="M8" s="12">
        <f t="shared" si="1"/>
        <v>80549</v>
      </c>
      <c r="N8" s="12">
        <f t="shared" si="1"/>
        <v>49961</v>
      </c>
      <c r="O8" s="12">
        <f>SUM(B8:N8)</f>
        <v>1969350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20410</v>
      </c>
      <c r="C9" s="14">
        <v>21052</v>
      </c>
      <c r="D9" s="14">
        <v>14383</v>
      </c>
      <c r="E9" s="14">
        <v>2606</v>
      </c>
      <c r="F9" s="14">
        <v>12705</v>
      </c>
      <c r="G9" s="14">
        <v>21943</v>
      </c>
      <c r="H9" s="14">
        <v>20600</v>
      </c>
      <c r="I9" s="14">
        <v>5599</v>
      </c>
      <c r="J9" s="14">
        <v>11786</v>
      </c>
      <c r="K9" s="14">
        <v>15876</v>
      </c>
      <c r="L9" s="14">
        <v>13160</v>
      </c>
      <c r="M9" s="14">
        <v>8508</v>
      </c>
      <c r="N9" s="14">
        <v>5561</v>
      </c>
      <c r="O9" s="12">
        <f aca="true" t="shared" si="2" ref="O9:O19">SUM(B9:N9)</f>
        <v>174189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20410</v>
      </c>
      <c r="C10" s="14">
        <f>+C9-C11</f>
        <v>21052</v>
      </c>
      <c r="D10" s="14">
        <f>+D9-D11</f>
        <v>14383</v>
      </c>
      <c r="E10" s="14">
        <f>+E9-E11</f>
        <v>2606</v>
      </c>
      <c r="F10" s="14">
        <f aca="true" t="shared" si="3" ref="F10:N10">+F9-F11</f>
        <v>12705</v>
      </c>
      <c r="G10" s="14">
        <f t="shared" si="3"/>
        <v>21943</v>
      </c>
      <c r="H10" s="14">
        <f>+H9-H11</f>
        <v>20600</v>
      </c>
      <c r="I10" s="14">
        <f>+I9-I11</f>
        <v>5599</v>
      </c>
      <c r="J10" s="14">
        <f>+J9-J11</f>
        <v>11786</v>
      </c>
      <c r="K10" s="14">
        <f>+K9-K11</f>
        <v>15876</v>
      </c>
      <c r="L10" s="14">
        <f>+L9-L11</f>
        <v>13160</v>
      </c>
      <c r="M10" s="14">
        <f t="shared" si="3"/>
        <v>8508</v>
      </c>
      <c r="N10" s="14">
        <f t="shared" si="3"/>
        <v>5561</v>
      </c>
      <c r="O10" s="12">
        <f t="shared" si="2"/>
        <v>174189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202175</v>
      </c>
      <c r="C12" s="14">
        <f>C13+C14+C15</f>
        <v>153407</v>
      </c>
      <c r="D12" s="14">
        <f>D13+D14+D15</f>
        <v>181751</v>
      </c>
      <c r="E12" s="14">
        <f>E13+E14+E15</f>
        <v>27877</v>
      </c>
      <c r="F12" s="14">
        <f aca="true" t="shared" si="4" ref="F12:N12">F13+F14+F15</f>
        <v>147005</v>
      </c>
      <c r="G12" s="14">
        <f t="shared" si="4"/>
        <v>227150</v>
      </c>
      <c r="H12" s="14">
        <f>H13+H14+H15</f>
        <v>149480</v>
      </c>
      <c r="I12" s="14">
        <f>I13+I14+I15</f>
        <v>42262</v>
      </c>
      <c r="J12" s="14">
        <f>J13+J14+J15</f>
        <v>183448</v>
      </c>
      <c r="K12" s="14">
        <f>K13+K14+K15</f>
        <v>129597</v>
      </c>
      <c r="L12" s="14">
        <f>L13+L14+L15</f>
        <v>150882</v>
      </c>
      <c r="M12" s="14">
        <f t="shared" si="4"/>
        <v>68732</v>
      </c>
      <c r="N12" s="14">
        <f t="shared" si="4"/>
        <v>42572</v>
      </c>
      <c r="O12" s="12">
        <f t="shared" si="2"/>
        <v>1706338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95670</v>
      </c>
      <c r="C13" s="14">
        <v>72903</v>
      </c>
      <c r="D13" s="14">
        <v>84301</v>
      </c>
      <c r="E13" s="14">
        <v>13261</v>
      </c>
      <c r="F13" s="14">
        <v>68182</v>
      </c>
      <c r="G13" s="14">
        <v>105602</v>
      </c>
      <c r="H13" s="14">
        <v>72714</v>
      </c>
      <c r="I13" s="14">
        <v>20718</v>
      </c>
      <c r="J13" s="14">
        <v>87426</v>
      </c>
      <c r="K13" s="14">
        <v>60192</v>
      </c>
      <c r="L13" s="14">
        <v>69965</v>
      </c>
      <c r="M13" s="14">
        <v>31259</v>
      </c>
      <c r="N13" s="14">
        <v>18706</v>
      </c>
      <c r="O13" s="12">
        <f t="shared" si="2"/>
        <v>800899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99273</v>
      </c>
      <c r="C14" s="14">
        <v>72193</v>
      </c>
      <c r="D14" s="14">
        <v>92367</v>
      </c>
      <c r="E14" s="14">
        <v>13408</v>
      </c>
      <c r="F14" s="14">
        <v>72691</v>
      </c>
      <c r="G14" s="14">
        <v>109058</v>
      </c>
      <c r="H14" s="14">
        <v>70243</v>
      </c>
      <c r="I14" s="14">
        <v>19704</v>
      </c>
      <c r="J14" s="14">
        <v>91104</v>
      </c>
      <c r="K14" s="14">
        <v>64468</v>
      </c>
      <c r="L14" s="14">
        <v>76218</v>
      </c>
      <c r="M14" s="14">
        <v>34787</v>
      </c>
      <c r="N14" s="14">
        <v>22453</v>
      </c>
      <c r="O14" s="12">
        <f t="shared" si="2"/>
        <v>837967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7232</v>
      </c>
      <c r="C15" s="14">
        <v>8311</v>
      </c>
      <c r="D15" s="14">
        <v>5083</v>
      </c>
      <c r="E15" s="14">
        <v>1208</v>
      </c>
      <c r="F15" s="14">
        <v>6132</v>
      </c>
      <c r="G15" s="14">
        <v>12490</v>
      </c>
      <c r="H15" s="14">
        <v>6523</v>
      </c>
      <c r="I15" s="14">
        <v>1840</v>
      </c>
      <c r="J15" s="14">
        <v>4918</v>
      </c>
      <c r="K15" s="14">
        <v>4937</v>
      </c>
      <c r="L15" s="14">
        <v>4699</v>
      </c>
      <c r="M15" s="14">
        <v>2686</v>
      </c>
      <c r="N15" s="14">
        <v>1413</v>
      </c>
      <c r="O15" s="12">
        <f t="shared" si="2"/>
        <v>67472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10322</v>
      </c>
      <c r="C16" s="14">
        <f>C17+C18+C19</f>
        <v>7930</v>
      </c>
      <c r="D16" s="14">
        <f>D17+D18+D19</f>
        <v>8272</v>
      </c>
      <c r="E16" s="14">
        <f>E17+E18+E19</f>
        <v>1312</v>
      </c>
      <c r="F16" s="14">
        <f aca="true" t="shared" si="5" ref="F16:N16">F17+F18+F19</f>
        <v>7710</v>
      </c>
      <c r="G16" s="14">
        <f t="shared" si="5"/>
        <v>12692</v>
      </c>
      <c r="H16" s="14">
        <f>H17+H18+H19</f>
        <v>7500</v>
      </c>
      <c r="I16" s="14">
        <f>I17+I18+I19</f>
        <v>2216</v>
      </c>
      <c r="J16" s="14">
        <f>J17+J18+J19</f>
        <v>10052</v>
      </c>
      <c r="K16" s="14">
        <f>K17+K18+K19</f>
        <v>6828</v>
      </c>
      <c r="L16" s="14">
        <f>L17+L18+L19</f>
        <v>8852</v>
      </c>
      <c r="M16" s="14">
        <f t="shared" si="5"/>
        <v>3309</v>
      </c>
      <c r="N16" s="14">
        <f t="shared" si="5"/>
        <v>1828</v>
      </c>
      <c r="O16" s="12">
        <f t="shared" si="2"/>
        <v>88823</v>
      </c>
    </row>
    <row r="17" spans="1:26" ht="18.75" customHeight="1">
      <c r="A17" s="15" t="s">
        <v>16</v>
      </c>
      <c r="B17" s="14">
        <v>10301</v>
      </c>
      <c r="C17" s="14">
        <v>7915</v>
      </c>
      <c r="D17" s="14">
        <v>8258</v>
      </c>
      <c r="E17" s="14">
        <v>1310</v>
      </c>
      <c r="F17" s="14">
        <v>7697</v>
      </c>
      <c r="G17" s="14">
        <v>12666</v>
      </c>
      <c r="H17" s="14">
        <v>7473</v>
      </c>
      <c r="I17" s="14">
        <v>2214</v>
      </c>
      <c r="J17" s="14">
        <v>10042</v>
      </c>
      <c r="K17" s="14">
        <v>6811</v>
      </c>
      <c r="L17" s="14">
        <v>8833</v>
      </c>
      <c r="M17" s="14">
        <v>3303</v>
      </c>
      <c r="N17" s="14">
        <v>1823</v>
      </c>
      <c r="O17" s="12">
        <f t="shared" si="2"/>
        <v>88646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15</v>
      </c>
      <c r="C18" s="14">
        <v>10</v>
      </c>
      <c r="D18" s="14">
        <v>8</v>
      </c>
      <c r="E18" s="14">
        <v>1</v>
      </c>
      <c r="F18" s="14">
        <v>6</v>
      </c>
      <c r="G18" s="14">
        <v>18</v>
      </c>
      <c r="H18" s="14">
        <v>18</v>
      </c>
      <c r="I18" s="14">
        <v>0</v>
      </c>
      <c r="J18" s="14">
        <v>6</v>
      </c>
      <c r="K18" s="14">
        <v>6</v>
      </c>
      <c r="L18" s="14">
        <v>15</v>
      </c>
      <c r="M18" s="14">
        <v>6</v>
      </c>
      <c r="N18" s="14">
        <v>3</v>
      </c>
      <c r="O18" s="12">
        <f t="shared" si="2"/>
        <v>112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5</v>
      </c>
      <c r="D19" s="14">
        <v>6</v>
      </c>
      <c r="E19" s="14">
        <v>1</v>
      </c>
      <c r="F19" s="14">
        <v>7</v>
      </c>
      <c r="G19" s="14">
        <v>8</v>
      </c>
      <c r="H19" s="14">
        <v>9</v>
      </c>
      <c r="I19" s="14">
        <v>2</v>
      </c>
      <c r="J19" s="14">
        <v>4</v>
      </c>
      <c r="K19" s="14">
        <v>11</v>
      </c>
      <c r="L19" s="14">
        <v>4</v>
      </c>
      <c r="M19" s="14">
        <v>0</v>
      </c>
      <c r="N19" s="14">
        <v>2</v>
      </c>
      <c r="O19" s="12">
        <f t="shared" si="2"/>
        <v>65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145824</v>
      </c>
      <c r="C20" s="18">
        <f>C21+C22+C23</f>
        <v>89501</v>
      </c>
      <c r="D20" s="18">
        <f>D21+D22+D23</f>
        <v>85700</v>
      </c>
      <c r="E20" s="18">
        <f>E21+E22+E23</f>
        <v>14715</v>
      </c>
      <c r="F20" s="18">
        <f aca="true" t="shared" si="6" ref="F20:N20">F21+F22+F23</f>
        <v>78363</v>
      </c>
      <c r="G20" s="18">
        <f t="shared" si="6"/>
        <v>118448</v>
      </c>
      <c r="H20" s="18">
        <f>H21+H22+H23</f>
        <v>97331</v>
      </c>
      <c r="I20" s="18">
        <f>I21+I22+I23</f>
        <v>25615</v>
      </c>
      <c r="J20" s="18">
        <f>J21+J22+J23</f>
        <v>110528</v>
      </c>
      <c r="K20" s="18">
        <f>K21+K22+K23</f>
        <v>78139</v>
      </c>
      <c r="L20" s="18">
        <f>L21+L22+L23</f>
        <v>116599</v>
      </c>
      <c r="M20" s="18">
        <f t="shared" si="6"/>
        <v>44565</v>
      </c>
      <c r="N20" s="18">
        <f t="shared" si="6"/>
        <v>26046</v>
      </c>
      <c r="O20" s="12">
        <f aca="true" t="shared" si="7" ref="O20:O26">SUM(B20:N20)</f>
        <v>1031374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75158</v>
      </c>
      <c r="C21" s="14">
        <v>48568</v>
      </c>
      <c r="D21" s="14">
        <v>44259</v>
      </c>
      <c r="E21" s="14">
        <v>7910</v>
      </c>
      <c r="F21" s="14">
        <v>41070</v>
      </c>
      <c r="G21" s="14">
        <v>61750</v>
      </c>
      <c r="H21" s="14">
        <v>53609</v>
      </c>
      <c r="I21" s="14">
        <v>14435</v>
      </c>
      <c r="J21" s="14">
        <v>58066</v>
      </c>
      <c r="K21" s="14">
        <v>40245</v>
      </c>
      <c r="L21" s="14">
        <v>59644</v>
      </c>
      <c r="M21" s="14">
        <v>22857</v>
      </c>
      <c r="N21" s="14">
        <v>12748</v>
      </c>
      <c r="O21" s="12">
        <f t="shared" si="7"/>
        <v>540319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67206</v>
      </c>
      <c r="C22" s="14">
        <v>38007</v>
      </c>
      <c r="D22" s="14">
        <v>39620</v>
      </c>
      <c r="E22" s="14">
        <v>6356</v>
      </c>
      <c r="F22" s="14">
        <v>35061</v>
      </c>
      <c r="G22" s="14">
        <v>52656</v>
      </c>
      <c r="H22" s="14">
        <v>41460</v>
      </c>
      <c r="I22" s="14">
        <v>10567</v>
      </c>
      <c r="J22" s="14">
        <v>49974</v>
      </c>
      <c r="K22" s="14">
        <v>35855</v>
      </c>
      <c r="L22" s="14">
        <v>54468</v>
      </c>
      <c r="M22" s="14">
        <v>20575</v>
      </c>
      <c r="N22" s="14">
        <v>12700</v>
      </c>
      <c r="O22" s="12">
        <f t="shared" si="7"/>
        <v>464505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3460</v>
      </c>
      <c r="C23" s="14">
        <v>2926</v>
      </c>
      <c r="D23" s="14">
        <v>1821</v>
      </c>
      <c r="E23" s="14">
        <v>449</v>
      </c>
      <c r="F23" s="14">
        <v>2232</v>
      </c>
      <c r="G23" s="14">
        <v>4042</v>
      </c>
      <c r="H23" s="14">
        <v>2262</v>
      </c>
      <c r="I23" s="14">
        <v>613</v>
      </c>
      <c r="J23" s="14">
        <v>2488</v>
      </c>
      <c r="K23" s="14">
        <v>2039</v>
      </c>
      <c r="L23" s="14">
        <v>2487</v>
      </c>
      <c r="M23" s="14">
        <v>1133</v>
      </c>
      <c r="N23" s="14">
        <v>598</v>
      </c>
      <c r="O23" s="12">
        <f t="shared" si="7"/>
        <v>26550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156481</v>
      </c>
      <c r="C24" s="14">
        <f>C25+C26</f>
        <v>114530</v>
      </c>
      <c r="D24" s="14">
        <f>D25+D26</f>
        <v>115434</v>
      </c>
      <c r="E24" s="14">
        <f>E25+E26</f>
        <v>23074</v>
      </c>
      <c r="F24" s="14">
        <f aca="true" t="shared" si="8" ref="F24:N24">F25+F26</f>
        <v>106140</v>
      </c>
      <c r="G24" s="14">
        <f t="shared" si="8"/>
        <v>161549</v>
      </c>
      <c r="H24" s="14">
        <f>H25+H26</f>
        <v>105519</v>
      </c>
      <c r="I24" s="14">
        <f>I25+I26</f>
        <v>27182</v>
      </c>
      <c r="J24" s="14">
        <f>J25+J26</f>
        <v>113588</v>
      </c>
      <c r="K24" s="14">
        <f>K25+K26</f>
        <v>93135</v>
      </c>
      <c r="L24" s="14">
        <f>L25+L26</f>
        <v>97110</v>
      </c>
      <c r="M24" s="14">
        <f t="shared" si="8"/>
        <v>31400</v>
      </c>
      <c r="N24" s="14">
        <f t="shared" si="8"/>
        <v>18492</v>
      </c>
      <c r="O24" s="12">
        <f t="shared" si="7"/>
        <v>1163634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81116</v>
      </c>
      <c r="C25" s="14">
        <v>67212</v>
      </c>
      <c r="D25" s="14">
        <v>66040</v>
      </c>
      <c r="E25" s="14">
        <v>14580</v>
      </c>
      <c r="F25" s="14">
        <v>64212</v>
      </c>
      <c r="G25" s="14">
        <v>100282</v>
      </c>
      <c r="H25" s="14">
        <v>67084</v>
      </c>
      <c r="I25" s="14">
        <v>18294</v>
      </c>
      <c r="J25" s="14">
        <v>60479</v>
      </c>
      <c r="K25" s="14">
        <v>53941</v>
      </c>
      <c r="L25" s="14">
        <v>52711</v>
      </c>
      <c r="M25" s="14">
        <v>17180</v>
      </c>
      <c r="N25" s="14">
        <v>9134</v>
      </c>
      <c r="O25" s="12">
        <f t="shared" si="7"/>
        <v>672265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75365</v>
      </c>
      <c r="C26" s="14">
        <v>47318</v>
      </c>
      <c r="D26" s="14">
        <v>49394</v>
      </c>
      <c r="E26" s="14">
        <v>8494</v>
      </c>
      <c r="F26" s="14">
        <v>41928</v>
      </c>
      <c r="G26" s="14">
        <v>61267</v>
      </c>
      <c r="H26" s="14">
        <v>38435</v>
      </c>
      <c r="I26" s="14">
        <v>8888</v>
      </c>
      <c r="J26" s="14">
        <v>53109</v>
      </c>
      <c r="K26" s="14">
        <v>39194</v>
      </c>
      <c r="L26" s="14">
        <v>44399</v>
      </c>
      <c r="M26" s="14">
        <v>14220</v>
      </c>
      <c r="N26" s="14">
        <v>9358</v>
      </c>
      <c r="O26" s="12">
        <f t="shared" si="7"/>
        <v>491369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1174536.0071999999</v>
      </c>
      <c r="C36" s="60">
        <f aca="true" t="shared" si="11" ref="C36:N36">C37+C38+C39+C40</f>
        <v>892151.3919999999</v>
      </c>
      <c r="D36" s="60">
        <f t="shared" si="11"/>
        <v>805331.148</v>
      </c>
      <c r="E36" s="60">
        <f t="shared" si="11"/>
        <v>205919.9312</v>
      </c>
      <c r="F36" s="60">
        <f t="shared" si="11"/>
        <v>795272.4745</v>
      </c>
      <c r="G36" s="60">
        <f t="shared" si="11"/>
        <v>964055.0991999999</v>
      </c>
      <c r="H36" s="60">
        <f t="shared" si="11"/>
        <v>828120.9280000001</v>
      </c>
      <c r="I36" s="60">
        <f>I37+I38+I39+I40</f>
        <v>225129.4616</v>
      </c>
      <c r="J36" s="60">
        <f>J37+J38+J39+J40</f>
        <v>942600.6868</v>
      </c>
      <c r="K36" s="60">
        <f>K37+K38+K39+K40</f>
        <v>817975.6749999999</v>
      </c>
      <c r="L36" s="60">
        <f>L37+L38+L39+L40</f>
        <v>948705.1042</v>
      </c>
      <c r="M36" s="60">
        <f t="shared" si="11"/>
        <v>485273.621</v>
      </c>
      <c r="N36" s="60">
        <f t="shared" si="11"/>
        <v>248894.93689999997</v>
      </c>
      <c r="O36" s="60">
        <f>O37+O38+O39+O40</f>
        <v>9333966.465599999</v>
      </c>
    </row>
    <row r="37" spans="1:15" ht="18.75" customHeight="1">
      <c r="A37" s="57" t="s">
        <v>50</v>
      </c>
      <c r="B37" s="54">
        <f aca="true" t="shared" si="12" ref="B37:N37">B29*B7</f>
        <v>1169759.3472</v>
      </c>
      <c r="C37" s="54">
        <f t="shared" si="12"/>
        <v>888031.8019999999</v>
      </c>
      <c r="D37" s="54">
        <f t="shared" si="12"/>
        <v>795142.278</v>
      </c>
      <c r="E37" s="54">
        <f t="shared" si="12"/>
        <v>205919.9312</v>
      </c>
      <c r="F37" s="54">
        <f t="shared" si="12"/>
        <v>792354.6345</v>
      </c>
      <c r="G37" s="54">
        <f t="shared" si="12"/>
        <v>959279.2091999999</v>
      </c>
      <c r="H37" s="54">
        <f t="shared" si="12"/>
        <v>824620.0680000001</v>
      </c>
      <c r="I37" s="54">
        <f>I29*I7</f>
        <v>225129.4616</v>
      </c>
      <c r="J37" s="54">
        <f>J29*J7</f>
        <v>933262.3068</v>
      </c>
      <c r="K37" s="54">
        <f>K29*K7</f>
        <v>803954.445</v>
      </c>
      <c r="L37" s="54">
        <f>L29*L7</f>
        <v>939986.5342</v>
      </c>
      <c r="M37" s="54">
        <f t="shared" si="12"/>
        <v>479950.181</v>
      </c>
      <c r="N37" s="54">
        <f t="shared" si="12"/>
        <v>247880.3269</v>
      </c>
      <c r="O37" s="56">
        <f>SUM(B37:N37)</f>
        <v>9265270.5256</v>
      </c>
    </row>
    <row r="38" spans="1:15" ht="18.75" customHeight="1">
      <c r="A38" s="57" t="s">
        <v>51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52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53</v>
      </c>
      <c r="B40" s="54">
        <v>4776.66</v>
      </c>
      <c r="C40" s="54">
        <v>4119.59</v>
      </c>
      <c r="D40" s="54">
        <v>10188.87</v>
      </c>
      <c r="E40" s="54">
        <v>0</v>
      </c>
      <c r="F40" s="54">
        <v>2917.84</v>
      </c>
      <c r="G40" s="54">
        <v>4775.89</v>
      </c>
      <c r="H40" s="54">
        <v>3500.86</v>
      </c>
      <c r="I40" s="54">
        <v>0</v>
      </c>
      <c r="J40" s="54">
        <v>9338.38</v>
      </c>
      <c r="K40" s="54">
        <v>14021.23</v>
      </c>
      <c r="L40" s="54">
        <v>8718.57</v>
      </c>
      <c r="M40" s="54">
        <v>5323.44</v>
      </c>
      <c r="N40" s="54">
        <v>1014.61</v>
      </c>
      <c r="O40" s="56">
        <f>SUM(B40:N40)</f>
        <v>68695.94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-81640</v>
      </c>
      <c r="C42" s="25">
        <f aca="true" t="shared" si="15" ref="C42:N42">+C43+C46+C58+C59</f>
        <v>-84208</v>
      </c>
      <c r="D42" s="25">
        <f t="shared" si="15"/>
        <v>-81886.27</v>
      </c>
      <c r="E42" s="25">
        <f t="shared" si="15"/>
        <v>-10424</v>
      </c>
      <c r="F42" s="25">
        <f t="shared" si="15"/>
        <v>-51320</v>
      </c>
      <c r="G42" s="25">
        <f t="shared" si="15"/>
        <v>-88272</v>
      </c>
      <c r="H42" s="25">
        <f t="shared" si="15"/>
        <v>-82400</v>
      </c>
      <c r="I42" s="25">
        <f>+I43+I46+I58+I59</f>
        <v>-23396</v>
      </c>
      <c r="J42" s="25">
        <f>+J43+J46+J58+J59</f>
        <v>-47144</v>
      </c>
      <c r="K42" s="25">
        <f>+K43+K46+K58+K59</f>
        <v>-63504</v>
      </c>
      <c r="L42" s="25">
        <f>+L43+L46+L58+L59</f>
        <v>-52640</v>
      </c>
      <c r="M42" s="25">
        <f t="shared" si="15"/>
        <v>-34032</v>
      </c>
      <c r="N42" s="25">
        <f t="shared" si="15"/>
        <v>-22244</v>
      </c>
      <c r="O42" s="25">
        <f>+O43+O46+O58+O59</f>
        <v>-723110.27</v>
      </c>
    </row>
    <row r="43" spans="1:15" ht="18.75" customHeight="1">
      <c r="A43" s="17" t="s">
        <v>55</v>
      </c>
      <c r="B43" s="26">
        <f>B44+B45</f>
        <v>-81640</v>
      </c>
      <c r="C43" s="26">
        <f>C44+C45</f>
        <v>-84208</v>
      </c>
      <c r="D43" s="26">
        <f>D44+D45</f>
        <v>-57532</v>
      </c>
      <c r="E43" s="26">
        <f>E44+E45</f>
        <v>-10424</v>
      </c>
      <c r="F43" s="26">
        <f aca="true" t="shared" si="16" ref="F43:N43">F44+F45</f>
        <v>-50820</v>
      </c>
      <c r="G43" s="26">
        <f t="shared" si="16"/>
        <v>-87772</v>
      </c>
      <c r="H43" s="26">
        <f t="shared" si="16"/>
        <v>-82400</v>
      </c>
      <c r="I43" s="26">
        <f>I44+I45</f>
        <v>-22396</v>
      </c>
      <c r="J43" s="26">
        <f>J44+J45</f>
        <v>-47144</v>
      </c>
      <c r="K43" s="26">
        <f>K44+K45</f>
        <v>-63504</v>
      </c>
      <c r="L43" s="26">
        <f>L44+L45</f>
        <v>-52640</v>
      </c>
      <c r="M43" s="26">
        <f t="shared" si="16"/>
        <v>-34032</v>
      </c>
      <c r="N43" s="26">
        <f t="shared" si="16"/>
        <v>-22244</v>
      </c>
      <c r="O43" s="25">
        <f aca="true" t="shared" si="17" ref="O43:O59">SUM(B43:N43)</f>
        <v>-696756</v>
      </c>
    </row>
    <row r="44" spans="1:26" ht="18.75" customHeight="1">
      <c r="A44" s="13" t="s">
        <v>56</v>
      </c>
      <c r="B44" s="20">
        <f>ROUND(-B9*$D$3,2)</f>
        <v>-81640</v>
      </c>
      <c r="C44" s="20">
        <f>ROUND(-C9*$D$3,2)</f>
        <v>-84208</v>
      </c>
      <c r="D44" s="20">
        <f>ROUND(-D9*$D$3,2)</f>
        <v>-57532</v>
      </c>
      <c r="E44" s="20">
        <f>ROUND(-E9*$D$3,2)</f>
        <v>-10424</v>
      </c>
      <c r="F44" s="20">
        <f aca="true" t="shared" si="18" ref="F44:N44">ROUND(-F9*$D$3,2)</f>
        <v>-50820</v>
      </c>
      <c r="G44" s="20">
        <f t="shared" si="18"/>
        <v>-87772</v>
      </c>
      <c r="H44" s="20">
        <f t="shared" si="18"/>
        <v>-82400</v>
      </c>
      <c r="I44" s="20">
        <f>ROUND(-I9*$D$3,2)</f>
        <v>-22396</v>
      </c>
      <c r="J44" s="20">
        <f>ROUND(-J9*$D$3,2)</f>
        <v>-47144</v>
      </c>
      <c r="K44" s="20">
        <f>ROUND(-K9*$D$3,2)</f>
        <v>-63504</v>
      </c>
      <c r="L44" s="20">
        <f>ROUND(-L9*$D$3,2)</f>
        <v>-52640</v>
      </c>
      <c r="M44" s="20">
        <f t="shared" si="18"/>
        <v>-34032</v>
      </c>
      <c r="N44" s="20">
        <f t="shared" si="18"/>
        <v>-22244</v>
      </c>
      <c r="O44" s="46">
        <f t="shared" si="17"/>
        <v>-696756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-24354.27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-26354.27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-500-23854.27</f>
        <v>-24354.27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-26354.27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1092896.0071999999</v>
      </c>
      <c r="C61" s="29">
        <f t="shared" si="21"/>
        <v>807943.3919999999</v>
      </c>
      <c r="D61" s="29">
        <f t="shared" si="21"/>
        <v>723444.878</v>
      </c>
      <c r="E61" s="29">
        <f t="shared" si="21"/>
        <v>195495.9312</v>
      </c>
      <c r="F61" s="29">
        <f t="shared" si="21"/>
        <v>743952.4745</v>
      </c>
      <c r="G61" s="29">
        <f t="shared" si="21"/>
        <v>875783.0991999999</v>
      </c>
      <c r="H61" s="29">
        <f t="shared" si="21"/>
        <v>745720.9280000001</v>
      </c>
      <c r="I61" s="29">
        <f t="shared" si="21"/>
        <v>201733.4616</v>
      </c>
      <c r="J61" s="29">
        <f>+J36+J42</f>
        <v>895456.6868</v>
      </c>
      <c r="K61" s="29">
        <f>+K36+K42</f>
        <v>754471.6749999999</v>
      </c>
      <c r="L61" s="29">
        <f>+L36+L42</f>
        <v>896065.1042</v>
      </c>
      <c r="M61" s="29">
        <f t="shared" si="21"/>
        <v>451241.621</v>
      </c>
      <c r="N61" s="29">
        <f t="shared" si="21"/>
        <v>226650.93689999997</v>
      </c>
      <c r="O61" s="29">
        <f>SUM(B61:N61)</f>
        <v>8610856.1956</v>
      </c>
      <c r="P61"/>
      <c r="Q61"/>
      <c r="R61" s="77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1092896.01</v>
      </c>
      <c r="C64" s="36">
        <f aca="true" t="shared" si="22" ref="C64:N64">SUM(C65:C78)</f>
        <v>807943.38</v>
      </c>
      <c r="D64" s="36">
        <f t="shared" si="22"/>
        <v>723444.88</v>
      </c>
      <c r="E64" s="36">
        <f t="shared" si="22"/>
        <v>195495.93</v>
      </c>
      <c r="F64" s="36">
        <f t="shared" si="22"/>
        <v>743952.47</v>
      </c>
      <c r="G64" s="36">
        <f t="shared" si="22"/>
        <v>875783.1</v>
      </c>
      <c r="H64" s="36">
        <f t="shared" si="22"/>
        <v>745720.92</v>
      </c>
      <c r="I64" s="36">
        <f t="shared" si="22"/>
        <v>201733.46</v>
      </c>
      <c r="J64" s="36">
        <f t="shared" si="22"/>
        <v>895456.69</v>
      </c>
      <c r="K64" s="36">
        <f t="shared" si="22"/>
        <v>754471.68</v>
      </c>
      <c r="L64" s="36">
        <f t="shared" si="22"/>
        <v>896065.1</v>
      </c>
      <c r="M64" s="36">
        <f t="shared" si="22"/>
        <v>451241.62</v>
      </c>
      <c r="N64" s="36">
        <f t="shared" si="22"/>
        <v>226650.94</v>
      </c>
      <c r="O64" s="29">
        <f>SUM(O65:O78)</f>
        <v>8610856.18</v>
      </c>
    </row>
    <row r="65" spans="1:16" ht="18.75" customHeight="1">
      <c r="A65" s="17" t="s">
        <v>70</v>
      </c>
      <c r="B65" s="36">
        <v>214084.03</v>
      </c>
      <c r="C65" s="36">
        <v>228721.59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442805.62</v>
      </c>
      <c r="P65"/>
    </row>
    <row r="66" spans="1:16" ht="18.75" customHeight="1">
      <c r="A66" s="17" t="s">
        <v>71</v>
      </c>
      <c r="B66" s="36">
        <v>878811.98</v>
      </c>
      <c r="C66" s="36">
        <v>579221.79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1458033.77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723444.88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723444.88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195495.93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195495.93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743952.47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743952.47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875783.1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875783.1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745720.92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745720.92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201733.46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201733.46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895456.69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895456.69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754471.68</v>
      </c>
      <c r="L74" s="35">
        <v>0</v>
      </c>
      <c r="M74" s="35">
        <v>0</v>
      </c>
      <c r="N74" s="35">
        <v>0</v>
      </c>
      <c r="O74" s="29">
        <f t="shared" si="23"/>
        <v>754471.68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896065.1</v>
      </c>
      <c r="M75" s="35">
        <v>0</v>
      </c>
      <c r="N75" s="61">
        <v>0</v>
      </c>
      <c r="O75" s="26">
        <f t="shared" si="23"/>
        <v>896065.1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451241.62</v>
      </c>
      <c r="N76" s="35">
        <v>0</v>
      </c>
      <c r="O76" s="29">
        <f t="shared" si="23"/>
        <v>451241.62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226650.94</v>
      </c>
      <c r="O77" s="26">
        <f t="shared" si="23"/>
        <v>226650.94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2.4485182852983987</v>
      </c>
      <c r="C82" s="44">
        <v>2.6074500098422138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2018-08-14T18:24:45Z</dcterms:modified>
  <cp:category/>
  <cp:version/>
  <cp:contentType/>
  <cp:contentStatus/>
</cp:coreProperties>
</file>