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<sst xmlns="http://schemas.openxmlformats.org/spreadsheetml/2006/main" count="138" uniqueCount="138">
  <si>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</si>
  <si>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</si>
  <si>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</si>
  <si>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</si>
  <si>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</si>
  <si>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</si>
  <si>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</si>
  <si>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</si>
  <si>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</si>
  <si>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</si>
  <si>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</si>
  <si>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</si>
  <si>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</si>
  <si>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</si>
  <si>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</si>
  <si>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</si>
  <si>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</si>
  <si>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</si>
  <si>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</si>
  <si>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</si>
  <si>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</si>
  <si>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</si>
  <si>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</si>
  <si>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</si>
  <si>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</si>
  <si>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</si>
  <si>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</si>
  <si>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</si>
  <si>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</si>
  <si>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</si>
  <si>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</si>
  <si>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</si>
  <si>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</si>
  <si>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</si>
  <si>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</si>
  <si>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</si>
  <si>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</si>
  <si>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</si>
  <si>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</si>
  <si>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</si>
  <si>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</si>
  <si>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</si>
  <si>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</si>
  <si>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</si>
  <si>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</si>
  <si>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</si>
  <si>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</si>
  <si>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</si>
  <si>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</si>
  <si>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</si>
  <si>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</si>
  <si>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</si>
  <si>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</si>
  <si>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</si>
  <si>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</si>
  <si>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</si>
  <si>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</si>
  <si>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</si>
  <si>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</si>
  <si>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</si>
  <si>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</si>
  <si>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</si>
  <si>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</si>
  <si>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</si>
  <si>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</si>
  <si>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</si>
  <si>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</si>
  <si>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</si>
  <si>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</si>
  <si>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</si>
  <si>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</si>
  <si>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</si>
  <si>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</si>
  <si>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</si>
  <si>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</si>
  <si>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</si>
  <si>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</si>
  <si>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</si>
  <si>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</si>
  <si>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</si>
  <si>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</si>
  <si>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</si>
  <si>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</si>
  <si>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</si>
  <si>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</si>
  <si>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</si>
  <si>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</si>
  <si>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</si>
  <si>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</si>
  <si>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</si>
  <si>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</si>
  <si>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</si>
  <si>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</si>
  <si>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</si>
  <si>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</si>
  <si>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</si>
  <si>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</si>
  <si>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</si>
  <si>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</si>
  <si>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</si>
  <si>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</si>
  <si>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</si>
  <si>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</si>
  <si>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</si>
  <si>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</si>
  <si>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</si>
  <si>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</si>
  <si>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</si>
  <si>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</si>
  <si>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</si>
  <si>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</si>
  <si>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</si>
  <si>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</si>
  <si>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</si>
  <si>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</si>
  <si>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</si>
  <si>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</si>
  <si>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</si>
  <si>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</si>
  <si>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</si>
  <si>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</si>
  <si>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</si>
  <si>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</si>
  <si>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</si>
  <si>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</si>
  <si>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</si>
  <si>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</si>
  <si>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</si>
  <si>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</si>
  <si>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</si>
  <si>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</si>
  <si>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</si>
  <si>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</si>
  <si>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</si>
  <si>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</si>
  <si>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</si>
  <si>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</si>
  <si>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10/03/18 - VENCIMENTO 16/03/18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</si>
</sst>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329455</v>
      </c>
      <c r="C7" s="9">
        <f t="shared" si="0"/>
        <v>428866</v>
      </c>
      <c r="D7" s="9">
        <f t="shared" si="0"/>
        <v>476606</v>
      </c>
      <c r="E7" s="9">
        <f t="shared" si="0"/>
        <v>271533</v>
      </c>
      <c r="F7" s="9">
        <f t="shared" si="0"/>
        <v>407130</v>
      </c>
      <c r="G7" s="9">
        <f t="shared" si="0"/>
        <v>674431</v>
      </c>
      <c r="H7" s="9">
        <f t="shared" si="0"/>
        <v>268032</v>
      </c>
      <c r="I7" s="9">
        <f t="shared" si="0"/>
        <v>62822</v>
      </c>
      <c r="J7" s="9">
        <f t="shared" si="0"/>
        <v>199751</v>
      </c>
      <c r="K7" s="9">
        <f t="shared" si="0"/>
        <v>3118626</v>
      </c>
      <c r="L7" s="50"/>
    </row>
    <row r="8" spans="1:11" ht="17.25" customHeight="1">
      <c r="A8" s="10" t="s">
        <v>97</v>
      </c>
      <c r="B8" s="11">
        <f>B9+B12+B16</f>
        <v>162517</v>
      </c>
      <c r="C8" s="11">
        <f aca="true" t="shared" si="1" ref="C8:J8">C9+C12+C16</f>
        <v>221115</v>
      </c>
      <c r="D8" s="11">
        <f t="shared" si="1"/>
        <v>231026</v>
      </c>
      <c r="E8" s="11">
        <f t="shared" si="1"/>
        <v>140556</v>
      </c>
      <c r="F8" s="11">
        <f t="shared" si="1"/>
        <v>195799</v>
      </c>
      <c r="G8" s="11">
        <f t="shared" si="1"/>
        <v>325101</v>
      </c>
      <c r="H8" s="11">
        <f t="shared" si="1"/>
        <v>147368</v>
      </c>
      <c r="I8" s="11">
        <f t="shared" si="1"/>
        <v>28820</v>
      </c>
      <c r="J8" s="11">
        <f t="shared" si="1"/>
        <v>96369</v>
      </c>
      <c r="K8" s="11">
        <f>SUM(B8:J8)</f>
        <v>1548671</v>
      </c>
    </row>
    <row r="9" spans="1:11" ht="17.25" customHeight="1">
      <c r="A9" s="15" t="s">
        <v>16</v>
      </c>
      <c r="B9" s="13">
        <f>+B10+B11</f>
        <v>26814</v>
      </c>
      <c r="C9" s="13">
        <f aca="true" t="shared" si="2" ref="C9:J9">+C10+C11</f>
        <v>39862</v>
      </c>
      <c r="D9" s="13">
        <f t="shared" si="2"/>
        <v>36418</v>
      </c>
      <c r="E9" s="13">
        <f t="shared" si="2"/>
        <v>23989</v>
      </c>
      <c r="F9" s="13">
        <f t="shared" si="2"/>
        <v>25786</v>
      </c>
      <c r="G9" s="13">
        <f t="shared" si="2"/>
        <v>33849</v>
      </c>
      <c r="H9" s="13">
        <f t="shared" si="2"/>
        <v>28129</v>
      </c>
      <c r="I9" s="13">
        <f t="shared" si="2"/>
        <v>5728</v>
      </c>
      <c r="J9" s="13">
        <f t="shared" si="2"/>
        <v>14114</v>
      </c>
      <c r="K9" s="11">
        <f>SUM(B9:J9)</f>
        <v>234689</v>
      </c>
    </row>
    <row r="10" spans="1:11" ht="17.25" customHeight="1">
      <c r="A10" s="29" t="s">
        <v>17</v>
      </c>
      <c r="B10" s="13">
        <v>26814</v>
      </c>
      <c r="C10" s="13">
        <v>39862</v>
      </c>
      <c r="D10" s="13">
        <v>36418</v>
      </c>
      <c r="E10" s="13">
        <v>23989</v>
      </c>
      <c r="F10" s="13">
        <v>25786</v>
      </c>
      <c r="G10" s="13">
        <v>33849</v>
      </c>
      <c r="H10" s="13">
        <v>28129</v>
      </c>
      <c r="I10" s="13">
        <v>5728</v>
      </c>
      <c r="J10" s="13">
        <v>14114</v>
      </c>
      <c r="K10" s="11">
        <f>SUM(B10:J10)</f>
        <v>234689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127043</v>
      </c>
      <c r="C12" s="17">
        <f t="shared" si="3"/>
        <v>169634</v>
      </c>
      <c r="D12" s="17">
        <f t="shared" si="3"/>
        <v>182634</v>
      </c>
      <c r="E12" s="17">
        <f t="shared" si="3"/>
        <v>109593</v>
      </c>
      <c r="F12" s="17">
        <f t="shared" si="3"/>
        <v>157254</v>
      </c>
      <c r="G12" s="17">
        <f t="shared" si="3"/>
        <v>270293</v>
      </c>
      <c r="H12" s="17">
        <f t="shared" si="3"/>
        <v>112073</v>
      </c>
      <c r="I12" s="17">
        <f t="shared" si="3"/>
        <v>21359</v>
      </c>
      <c r="J12" s="17">
        <f t="shared" si="3"/>
        <v>77256</v>
      </c>
      <c r="K12" s="11">
        <f aca="true" t="shared" si="4" ref="K12:K27">SUM(B12:J12)</f>
        <v>1227139</v>
      </c>
    </row>
    <row r="13" spans="1:13" ht="17.25" customHeight="1">
      <c r="A13" s="14" t="s">
        <v>19</v>
      </c>
      <c r="B13" s="13">
        <v>61615</v>
      </c>
      <c r="C13" s="13">
        <v>87562</v>
      </c>
      <c r="D13" s="13">
        <v>97432</v>
      </c>
      <c r="E13" s="13">
        <v>56844</v>
      </c>
      <c r="F13" s="13">
        <v>77526</v>
      </c>
      <c r="G13" s="13">
        <v>122381</v>
      </c>
      <c r="H13" s="13">
        <v>50217</v>
      </c>
      <c r="I13" s="13">
        <v>12104</v>
      </c>
      <c r="J13" s="13">
        <v>40496</v>
      </c>
      <c r="K13" s="11">
        <f t="shared" si="4"/>
        <v>606177</v>
      </c>
      <c r="L13" s="50"/>
      <c r="M13" s="51"/>
    </row>
    <row r="14" spans="1:12" ht="17.25" customHeight="1">
      <c r="A14" s="14" t="s">
        <v>20</v>
      </c>
      <c r="B14" s="13">
        <v>61840</v>
      </c>
      <c r="C14" s="13">
        <v>76607</v>
      </c>
      <c r="D14" s="13">
        <v>81186</v>
      </c>
      <c r="E14" s="13">
        <v>49343</v>
      </c>
      <c r="F14" s="13">
        <v>76211</v>
      </c>
      <c r="G14" s="13">
        <v>142634</v>
      </c>
      <c r="H14" s="13">
        <v>56895</v>
      </c>
      <c r="I14" s="13">
        <v>8504</v>
      </c>
      <c r="J14" s="13">
        <v>35284</v>
      </c>
      <c r="K14" s="11">
        <f t="shared" si="4"/>
        <v>588504</v>
      </c>
      <c r="L14" s="50"/>
    </row>
    <row r="15" spans="1:11" ht="17.25" customHeight="1">
      <c r="A15" s="14" t="s">
        <v>21</v>
      </c>
      <c r="B15" s="13">
        <v>3588</v>
      </c>
      <c r="C15" s="13">
        <v>5465</v>
      </c>
      <c r="D15" s="13">
        <v>4016</v>
      </c>
      <c r="E15" s="13">
        <v>3406</v>
      </c>
      <c r="F15" s="13">
        <v>3517</v>
      </c>
      <c r="G15" s="13">
        <v>5278</v>
      </c>
      <c r="H15" s="13">
        <v>4961</v>
      </c>
      <c r="I15" s="13">
        <v>751</v>
      </c>
      <c r="J15" s="13">
        <v>1476</v>
      </c>
      <c r="K15" s="11">
        <f t="shared" si="4"/>
        <v>32458</v>
      </c>
    </row>
    <row r="16" spans="1:11" ht="17.25" customHeight="1">
      <c r="A16" s="15" t="s">
        <v>93</v>
      </c>
      <c r="B16" s="13">
        <f>B17+B18+B19</f>
        <v>8660</v>
      </c>
      <c r="C16" s="13">
        <f aca="true" t="shared" si="5" ref="C16:J16">C17+C18+C19</f>
        <v>11619</v>
      </c>
      <c r="D16" s="13">
        <f t="shared" si="5"/>
        <v>11974</v>
      </c>
      <c r="E16" s="13">
        <f t="shared" si="5"/>
        <v>6974</v>
      </c>
      <c r="F16" s="13">
        <f t="shared" si="5"/>
        <v>12759</v>
      </c>
      <c r="G16" s="13">
        <f t="shared" si="5"/>
        <v>20959</v>
      </c>
      <c r="H16" s="13">
        <f t="shared" si="5"/>
        <v>7166</v>
      </c>
      <c r="I16" s="13">
        <f t="shared" si="5"/>
        <v>1733</v>
      </c>
      <c r="J16" s="13">
        <f t="shared" si="5"/>
        <v>4999</v>
      </c>
      <c r="K16" s="11">
        <f t="shared" si="4"/>
        <v>86843</v>
      </c>
    </row>
    <row r="17" spans="1:11" ht="17.25" customHeight="1">
      <c r="A17" s="14" t="s">
        <v>94</v>
      </c>
      <c r="B17" s="13">
        <v>8607</v>
      </c>
      <c r="C17" s="13">
        <v>11560</v>
      </c>
      <c r="D17" s="13">
        <v>11916</v>
      </c>
      <c r="E17" s="13">
        <v>6930</v>
      </c>
      <c r="F17" s="13">
        <v>12705</v>
      </c>
      <c r="G17" s="13">
        <v>20809</v>
      </c>
      <c r="H17" s="13">
        <v>7108</v>
      </c>
      <c r="I17" s="13">
        <v>1732</v>
      </c>
      <c r="J17" s="13">
        <v>4983</v>
      </c>
      <c r="K17" s="11">
        <f t="shared" si="4"/>
        <v>86350</v>
      </c>
    </row>
    <row r="18" spans="1:11" ht="17.25" customHeight="1">
      <c r="A18" s="14" t="s">
        <v>95</v>
      </c>
      <c r="B18" s="13">
        <v>48</v>
      </c>
      <c r="C18" s="13">
        <v>47</v>
      </c>
      <c r="D18" s="13">
        <v>51</v>
      </c>
      <c r="E18" s="13">
        <v>41</v>
      </c>
      <c r="F18" s="13">
        <v>50</v>
      </c>
      <c r="G18" s="13">
        <v>142</v>
      </c>
      <c r="H18" s="13">
        <v>42</v>
      </c>
      <c r="I18" s="13">
        <v>1</v>
      </c>
      <c r="J18" s="13">
        <v>15</v>
      </c>
      <c r="K18" s="11">
        <f t="shared" si="4"/>
        <v>437</v>
      </c>
    </row>
    <row r="19" spans="1:11" ht="17.25" customHeight="1">
      <c r="A19" s="14" t="s">
        <v>96</v>
      </c>
      <c r="B19" s="13">
        <v>5</v>
      </c>
      <c r="C19" s="13">
        <v>12</v>
      </c>
      <c r="D19" s="13">
        <v>7</v>
      </c>
      <c r="E19" s="13">
        <v>3</v>
      </c>
      <c r="F19" s="13">
        <v>4</v>
      </c>
      <c r="G19" s="13">
        <v>8</v>
      </c>
      <c r="H19" s="13">
        <v>16</v>
      </c>
      <c r="I19" s="13">
        <v>0</v>
      </c>
      <c r="J19" s="13">
        <v>1</v>
      </c>
      <c r="K19" s="11">
        <f t="shared" si="4"/>
        <v>56</v>
      </c>
    </row>
    <row r="20" spans="1:11" ht="17.25" customHeight="1">
      <c r="A20" s="16" t="s">
        <v>22</v>
      </c>
      <c r="B20" s="11">
        <f>+B21+B22+B23</f>
        <v>94725</v>
      </c>
      <c r="C20" s="11">
        <f aca="true" t="shared" si="6" ref="C20:J20">+C21+C22+C23</f>
        <v>107900</v>
      </c>
      <c r="D20" s="11">
        <f t="shared" si="6"/>
        <v>133768</v>
      </c>
      <c r="E20" s="11">
        <f t="shared" si="6"/>
        <v>69845</v>
      </c>
      <c r="F20" s="11">
        <f t="shared" si="6"/>
        <v>129921</v>
      </c>
      <c r="G20" s="11">
        <f t="shared" si="6"/>
        <v>237976</v>
      </c>
      <c r="H20" s="11">
        <f t="shared" si="6"/>
        <v>69437</v>
      </c>
      <c r="I20" s="11">
        <f t="shared" si="6"/>
        <v>17517</v>
      </c>
      <c r="J20" s="11">
        <f t="shared" si="6"/>
        <v>52611</v>
      </c>
      <c r="K20" s="11">
        <f t="shared" si="4"/>
        <v>913700</v>
      </c>
    </row>
    <row r="21" spans="1:12" ht="17.25" customHeight="1">
      <c r="A21" s="12" t="s">
        <v>23</v>
      </c>
      <c r="B21" s="13">
        <v>49596</v>
      </c>
      <c r="C21" s="13">
        <v>62139</v>
      </c>
      <c r="D21" s="13">
        <v>77606</v>
      </c>
      <c r="E21" s="13">
        <v>40260</v>
      </c>
      <c r="F21" s="13">
        <v>68801</v>
      </c>
      <c r="G21" s="13">
        <v>113049</v>
      </c>
      <c r="H21" s="13">
        <v>35500</v>
      </c>
      <c r="I21" s="13">
        <v>10783</v>
      </c>
      <c r="J21" s="13">
        <v>29334</v>
      </c>
      <c r="K21" s="11">
        <f t="shared" si="4"/>
        <v>487068</v>
      </c>
      <c r="L21" s="50"/>
    </row>
    <row r="22" spans="1:12" ht="17.25" customHeight="1">
      <c r="A22" s="12" t="s">
        <v>24</v>
      </c>
      <c r="B22" s="13">
        <v>43431</v>
      </c>
      <c r="C22" s="13">
        <v>43657</v>
      </c>
      <c r="D22" s="13">
        <v>54250</v>
      </c>
      <c r="E22" s="13">
        <v>28407</v>
      </c>
      <c r="F22" s="13">
        <v>59370</v>
      </c>
      <c r="G22" s="13">
        <v>122060</v>
      </c>
      <c r="H22" s="13">
        <v>32272</v>
      </c>
      <c r="I22" s="13">
        <v>6443</v>
      </c>
      <c r="J22" s="13">
        <v>22621</v>
      </c>
      <c r="K22" s="11">
        <f t="shared" si="4"/>
        <v>412511</v>
      </c>
      <c r="L22" s="50"/>
    </row>
    <row r="23" spans="1:11" ht="17.25" customHeight="1">
      <c r="A23" s="12" t="s">
        <v>25</v>
      </c>
      <c r="B23" s="13">
        <v>1698</v>
      </c>
      <c r="C23" s="13">
        <v>2104</v>
      </c>
      <c r="D23" s="13">
        <v>1912</v>
      </c>
      <c r="E23" s="13">
        <v>1178</v>
      </c>
      <c r="F23" s="13">
        <v>1750</v>
      </c>
      <c r="G23" s="13">
        <v>2867</v>
      </c>
      <c r="H23" s="13">
        <v>1665</v>
      </c>
      <c r="I23" s="13">
        <v>291</v>
      </c>
      <c r="J23" s="13">
        <v>656</v>
      </c>
      <c r="K23" s="11">
        <f t="shared" si="4"/>
        <v>14121</v>
      </c>
    </row>
    <row r="24" spans="1:11" ht="17.25" customHeight="1">
      <c r="A24" s="16" t="s">
        <v>26</v>
      </c>
      <c r="B24" s="13">
        <f>+B25+B26</f>
        <v>72213</v>
      </c>
      <c r="C24" s="13">
        <f aca="true" t="shared" si="7" ref="C24:J24">+C25+C26</f>
        <v>99851</v>
      </c>
      <c r="D24" s="13">
        <f t="shared" si="7"/>
        <v>111812</v>
      </c>
      <c r="E24" s="13">
        <f t="shared" si="7"/>
        <v>61132</v>
      </c>
      <c r="F24" s="13">
        <f t="shared" si="7"/>
        <v>81410</v>
      </c>
      <c r="G24" s="13">
        <f t="shared" si="7"/>
        <v>111354</v>
      </c>
      <c r="H24" s="13">
        <f t="shared" si="7"/>
        <v>48353</v>
      </c>
      <c r="I24" s="13">
        <f t="shared" si="7"/>
        <v>16485</v>
      </c>
      <c r="J24" s="13">
        <f t="shared" si="7"/>
        <v>50771</v>
      </c>
      <c r="K24" s="11">
        <f t="shared" si="4"/>
        <v>653381</v>
      </c>
    </row>
    <row r="25" spans="1:12" ht="17.25" customHeight="1">
      <c r="A25" s="12" t="s">
        <v>115</v>
      </c>
      <c r="B25" s="13">
        <v>42025</v>
      </c>
      <c r="C25" s="13">
        <v>61642</v>
      </c>
      <c r="D25" s="13">
        <v>73044</v>
      </c>
      <c r="E25" s="13">
        <v>40854</v>
      </c>
      <c r="F25" s="13">
        <v>49391</v>
      </c>
      <c r="G25" s="13">
        <v>64739</v>
      </c>
      <c r="H25" s="13">
        <v>29800</v>
      </c>
      <c r="I25" s="13">
        <v>11980</v>
      </c>
      <c r="J25" s="13">
        <v>32288</v>
      </c>
      <c r="K25" s="11">
        <f t="shared" si="4"/>
        <v>405763</v>
      </c>
      <c r="L25" s="50"/>
    </row>
    <row r="26" spans="1:12" ht="17.25" customHeight="1">
      <c r="A26" s="12" t="s">
        <v>116</v>
      </c>
      <c r="B26" s="13">
        <v>30188</v>
      </c>
      <c r="C26" s="13">
        <v>38209</v>
      </c>
      <c r="D26" s="13">
        <v>38768</v>
      </c>
      <c r="E26" s="13">
        <v>20278</v>
      </c>
      <c r="F26" s="13">
        <v>32019</v>
      </c>
      <c r="G26" s="13">
        <v>46615</v>
      </c>
      <c r="H26" s="13">
        <v>18553</v>
      </c>
      <c r="I26" s="13">
        <v>4505</v>
      </c>
      <c r="J26" s="13">
        <v>18483</v>
      </c>
      <c r="K26" s="11">
        <f t="shared" si="4"/>
        <v>247618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2874</v>
      </c>
      <c r="I27" s="11">
        <v>0</v>
      </c>
      <c r="J27" s="11">
        <v>0</v>
      </c>
      <c r="K27" s="11">
        <f t="shared" si="4"/>
        <v>2874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23863.03</v>
      </c>
      <c r="I35" s="19">
        <v>0</v>
      </c>
      <c r="J35" s="19">
        <v>0</v>
      </c>
      <c r="K35" s="23">
        <f>SUM(B35:J35)</f>
        <v>23863.03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962408.4800000001</v>
      </c>
      <c r="C47" s="22">
        <f aca="true" t="shared" si="12" ref="C47:H47">+C48+C57</f>
        <v>1400942.8700000003</v>
      </c>
      <c r="D47" s="22">
        <f t="shared" si="12"/>
        <v>1746222.3900000001</v>
      </c>
      <c r="E47" s="22">
        <f t="shared" si="12"/>
        <v>857030.4900000001</v>
      </c>
      <c r="F47" s="22">
        <f t="shared" si="12"/>
        <v>1261102.3800000001</v>
      </c>
      <c r="G47" s="22">
        <f t="shared" si="12"/>
        <v>1759966.3</v>
      </c>
      <c r="H47" s="22">
        <f t="shared" si="12"/>
        <v>832980.0100000001</v>
      </c>
      <c r="I47" s="22">
        <f>+I48+I57</f>
        <v>305966.00999999995</v>
      </c>
      <c r="J47" s="22">
        <f>+J48+J57</f>
        <v>632463.5800000001</v>
      </c>
      <c r="K47" s="22">
        <f>SUM(B47:J47)</f>
        <v>9759082.51</v>
      </c>
    </row>
    <row r="48" spans="1:11" ht="17.25" customHeight="1">
      <c r="A48" s="16" t="s">
        <v>108</v>
      </c>
      <c r="B48" s="23">
        <f>SUM(B49:B56)</f>
        <v>944784.55</v>
      </c>
      <c r="C48" s="23">
        <f aca="true" t="shared" si="13" ref="C48:J48">SUM(C49:C56)</f>
        <v>1375999.2500000002</v>
      </c>
      <c r="D48" s="23">
        <f t="shared" si="13"/>
        <v>1720975.85</v>
      </c>
      <c r="E48" s="23">
        <f t="shared" si="13"/>
        <v>834124.4700000001</v>
      </c>
      <c r="F48" s="23">
        <f t="shared" si="13"/>
        <v>1237867.6</v>
      </c>
      <c r="G48" s="23">
        <f t="shared" si="13"/>
        <v>1730398.96</v>
      </c>
      <c r="H48" s="23">
        <f t="shared" si="13"/>
        <v>812724.2000000001</v>
      </c>
      <c r="I48" s="23">
        <f t="shared" si="13"/>
        <v>305966.00999999995</v>
      </c>
      <c r="J48" s="23">
        <f t="shared" si="13"/>
        <v>618608.68</v>
      </c>
      <c r="K48" s="23">
        <f aca="true" t="shared" si="14" ref="K48:K57">SUM(B48:J48)</f>
        <v>9581449.57</v>
      </c>
    </row>
    <row r="49" spans="1:11" ht="17.25" customHeight="1">
      <c r="A49" s="34" t="s">
        <v>43</v>
      </c>
      <c r="B49" s="23">
        <f aca="true" t="shared" si="15" ref="B49:H49">ROUND(B30*B7,2)</f>
        <v>942274.25</v>
      </c>
      <c r="C49" s="23">
        <f t="shared" si="15"/>
        <v>1369283.36</v>
      </c>
      <c r="D49" s="23">
        <f t="shared" si="15"/>
        <v>1716973.12</v>
      </c>
      <c r="E49" s="23">
        <f t="shared" si="15"/>
        <v>831922.81</v>
      </c>
      <c r="F49" s="23">
        <f t="shared" si="15"/>
        <v>1234499.59</v>
      </c>
      <c r="G49" s="23">
        <f t="shared" si="15"/>
        <v>1725599.16</v>
      </c>
      <c r="H49" s="23">
        <f t="shared" si="15"/>
        <v>786379.08</v>
      </c>
      <c r="I49" s="23">
        <f>ROUND(I30*I7,2)</f>
        <v>304900.29</v>
      </c>
      <c r="J49" s="23">
        <f>ROUND(J30*J7,2)</f>
        <v>616391.64</v>
      </c>
      <c r="K49" s="23">
        <f t="shared" si="14"/>
        <v>9528223.3</v>
      </c>
    </row>
    <row r="50" spans="1:11" ht="17.25" customHeight="1">
      <c r="A50" s="34" t="s">
        <v>44</v>
      </c>
      <c r="B50" s="19">
        <v>0</v>
      </c>
      <c r="C50" s="23">
        <f>ROUND(C31*C7,2)</f>
        <v>3043.61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3043.61</v>
      </c>
    </row>
    <row r="51" spans="1:11" ht="17.25" customHeight="1">
      <c r="A51" s="64" t="s">
        <v>104</v>
      </c>
      <c r="B51" s="65">
        <f aca="true" t="shared" si="16" ref="B51:H51">ROUND(B32*B7,2)</f>
        <v>-1581.38</v>
      </c>
      <c r="C51" s="65">
        <f t="shared" si="16"/>
        <v>-2101.44</v>
      </c>
      <c r="D51" s="65">
        <f t="shared" si="16"/>
        <v>-2383.03</v>
      </c>
      <c r="E51" s="65">
        <f t="shared" si="16"/>
        <v>-1243.74</v>
      </c>
      <c r="F51" s="65">
        <f t="shared" si="16"/>
        <v>-1913.51</v>
      </c>
      <c r="G51" s="65">
        <f t="shared" si="16"/>
        <v>-2630.28</v>
      </c>
      <c r="H51" s="65">
        <f t="shared" si="16"/>
        <v>-1232.95</v>
      </c>
      <c r="I51" s="19">
        <v>0</v>
      </c>
      <c r="J51" s="19">
        <v>0</v>
      </c>
      <c r="K51" s="65">
        <f>SUM(B51:J51)</f>
        <v>-13086.330000000002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23863.03</v>
      </c>
      <c r="I53" s="31">
        <f>+I35</f>
        <v>0</v>
      </c>
      <c r="J53" s="31">
        <f>+J35</f>
        <v>0</v>
      </c>
      <c r="K53" s="23">
        <f t="shared" si="14"/>
        <v>23863.03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17623.93</v>
      </c>
      <c r="C57" s="36">
        <v>24943.62</v>
      </c>
      <c r="D57" s="36">
        <v>25246.54</v>
      </c>
      <c r="E57" s="36">
        <v>22906.02</v>
      </c>
      <c r="F57" s="36">
        <v>23234.78</v>
      </c>
      <c r="G57" s="36">
        <v>29567.34</v>
      </c>
      <c r="H57" s="36">
        <v>20255.81</v>
      </c>
      <c r="I57" s="19">
        <v>0</v>
      </c>
      <c r="J57" s="36">
        <v>13854.9</v>
      </c>
      <c r="K57" s="36">
        <f t="shared" si="14"/>
        <v>177632.94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-108256</v>
      </c>
      <c r="C61" s="35">
        <f t="shared" si="17"/>
        <v>-160493.99</v>
      </c>
      <c r="D61" s="35">
        <f t="shared" si="17"/>
        <v>-146746.15</v>
      </c>
      <c r="E61" s="35">
        <f t="shared" si="17"/>
        <v>-96956</v>
      </c>
      <c r="F61" s="35">
        <f t="shared" si="17"/>
        <v>-105524.65</v>
      </c>
      <c r="G61" s="35">
        <f t="shared" si="17"/>
        <v>-138402.4</v>
      </c>
      <c r="H61" s="35">
        <f t="shared" si="17"/>
        <v>-112516</v>
      </c>
      <c r="I61" s="35">
        <f t="shared" si="17"/>
        <v>-25304.81</v>
      </c>
      <c r="J61" s="35">
        <f t="shared" si="17"/>
        <v>-56456</v>
      </c>
      <c r="K61" s="35">
        <f>SUM(B61:J61)</f>
        <v>-950656.0000000001</v>
      </c>
    </row>
    <row r="62" spans="1:11" ht="18.75" customHeight="1">
      <c r="A62" s="16" t="s">
        <v>74</v>
      </c>
      <c r="B62" s="35">
        <f aca="true" t="shared" si="18" ref="B62:J62">B63+B64+B65+B66+B67+B68</f>
        <v>-107256</v>
      </c>
      <c r="C62" s="35">
        <f t="shared" si="18"/>
        <v>-159448</v>
      </c>
      <c r="D62" s="35">
        <f t="shared" si="18"/>
        <v>-145672</v>
      </c>
      <c r="E62" s="35">
        <f t="shared" si="18"/>
        <v>-95956</v>
      </c>
      <c r="F62" s="35">
        <f t="shared" si="18"/>
        <v>-103144</v>
      </c>
      <c r="G62" s="35">
        <f t="shared" si="18"/>
        <v>-135396</v>
      </c>
      <c r="H62" s="35">
        <f t="shared" si="18"/>
        <v>-112516</v>
      </c>
      <c r="I62" s="35">
        <f t="shared" si="18"/>
        <v>-22912</v>
      </c>
      <c r="J62" s="35">
        <f t="shared" si="18"/>
        <v>-56456</v>
      </c>
      <c r="K62" s="35">
        <f aca="true" t="shared" si="19" ref="K62:K91">SUM(B62:J62)</f>
        <v>-938756</v>
      </c>
    </row>
    <row r="63" spans="1:11" ht="18.75" customHeight="1">
      <c r="A63" s="12" t="s">
        <v>75</v>
      </c>
      <c r="B63" s="35">
        <f>-ROUND(B9*$D$3,2)</f>
        <v>-107256</v>
      </c>
      <c r="C63" s="35">
        <f aca="true" t="shared" si="20" ref="C63:J63">-ROUND(C9*$D$3,2)</f>
        <v>-159448</v>
      </c>
      <c r="D63" s="35">
        <f t="shared" si="20"/>
        <v>-145672</v>
      </c>
      <c r="E63" s="35">
        <f t="shared" si="20"/>
        <v>-95956</v>
      </c>
      <c r="F63" s="35">
        <f t="shared" si="20"/>
        <v>-103144</v>
      </c>
      <c r="G63" s="35">
        <f t="shared" si="20"/>
        <v>-135396</v>
      </c>
      <c r="H63" s="35">
        <f t="shared" si="20"/>
        <v>-112516</v>
      </c>
      <c r="I63" s="35">
        <f t="shared" si="20"/>
        <v>-22912</v>
      </c>
      <c r="J63" s="35">
        <f t="shared" si="20"/>
        <v>-56456</v>
      </c>
      <c r="K63" s="35">
        <f t="shared" si="19"/>
        <v>-938756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-1045.99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-2380.65</v>
      </c>
      <c r="G69" s="65">
        <f t="shared" si="21"/>
        <v>-3006.4</v>
      </c>
      <c r="H69" s="19">
        <v>0</v>
      </c>
      <c r="I69" s="65">
        <f t="shared" si="21"/>
        <v>-2392.81</v>
      </c>
      <c r="J69" s="19">
        <v>0</v>
      </c>
      <c r="K69" s="65">
        <f t="shared" si="19"/>
        <v>-11900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-45.99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-58.79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854152.4800000001</v>
      </c>
      <c r="C106" s="24">
        <f t="shared" si="22"/>
        <v>1240448.8800000004</v>
      </c>
      <c r="D106" s="24">
        <f t="shared" si="22"/>
        <v>1599476.2400000002</v>
      </c>
      <c r="E106" s="24">
        <f t="shared" si="22"/>
        <v>760074.4900000001</v>
      </c>
      <c r="F106" s="24">
        <f t="shared" si="22"/>
        <v>1155577.7300000002</v>
      </c>
      <c r="G106" s="24">
        <f t="shared" si="22"/>
        <v>1621563.9000000001</v>
      </c>
      <c r="H106" s="24">
        <f t="shared" si="22"/>
        <v>720464.0100000001</v>
      </c>
      <c r="I106" s="24">
        <f>+I107+I108</f>
        <v>280661.19999999995</v>
      </c>
      <c r="J106" s="24">
        <f>+J107+J108</f>
        <v>576007.5800000001</v>
      </c>
      <c r="K106" s="46">
        <f>SUM(B106:J106)</f>
        <v>8808426.510000002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836528.55</v>
      </c>
      <c r="C107" s="24">
        <f t="shared" si="23"/>
        <v>1215505.2600000002</v>
      </c>
      <c r="D107" s="24">
        <f t="shared" si="23"/>
        <v>1574229.7000000002</v>
      </c>
      <c r="E107" s="24">
        <f t="shared" si="23"/>
        <v>737168.4700000001</v>
      </c>
      <c r="F107" s="24">
        <f t="shared" si="23"/>
        <v>1132342.9500000002</v>
      </c>
      <c r="G107" s="24">
        <f t="shared" si="23"/>
        <v>1591996.56</v>
      </c>
      <c r="H107" s="24">
        <f t="shared" si="23"/>
        <v>700208.2000000001</v>
      </c>
      <c r="I107" s="24">
        <f t="shared" si="23"/>
        <v>280661.19999999995</v>
      </c>
      <c r="J107" s="24">
        <f t="shared" si="23"/>
        <v>562152.68</v>
      </c>
      <c r="K107" s="46">
        <f>SUM(B107:J107)</f>
        <v>8630793.57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17623.93</v>
      </c>
      <c r="C108" s="24">
        <f t="shared" si="24"/>
        <v>24943.62</v>
      </c>
      <c r="D108" s="24">
        <f t="shared" si="24"/>
        <v>25246.54</v>
      </c>
      <c r="E108" s="24">
        <f t="shared" si="24"/>
        <v>22906.02</v>
      </c>
      <c r="F108" s="24">
        <f t="shared" si="24"/>
        <v>23234.78</v>
      </c>
      <c r="G108" s="24">
        <f t="shared" si="24"/>
        <v>29567.34</v>
      </c>
      <c r="H108" s="24">
        <f t="shared" si="24"/>
        <v>20255.81</v>
      </c>
      <c r="I108" s="19">
        <f t="shared" si="24"/>
        <v>0</v>
      </c>
      <c r="J108" s="24">
        <f t="shared" si="24"/>
        <v>13854.9</v>
      </c>
      <c r="K108" s="46">
        <f>SUM(B108:J108)</f>
        <v>177632.94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8808426.47</v>
      </c>
      <c r="L114" s="52"/>
    </row>
    <row r="115" spans="1:11" ht="18.75" customHeight="1">
      <c r="A115" s="26" t="s">
        <v>70</v>
      </c>
      <c r="B115" s="27">
        <v>112143.42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112143.42</v>
      </c>
    </row>
    <row r="116" spans="1:11" ht="18.75" customHeight="1">
      <c r="A116" s="26" t="s">
        <v>71</v>
      </c>
      <c r="B116" s="27">
        <v>742009.05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742009.05</v>
      </c>
    </row>
    <row r="117" spans="1:11" ht="18.75" customHeight="1">
      <c r="A117" s="26" t="s">
        <v>72</v>
      </c>
      <c r="B117" s="38">
        <v>0</v>
      </c>
      <c r="C117" s="27">
        <f>+C106</f>
        <v>1240448.8800000004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1240448.8800000004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1489279.7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1489279.7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110196.53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110196.53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752473.74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752473.74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7600.74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7600.74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226115.45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226115.45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408541.15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408541.15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61642.82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61642.82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459278.3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459278.3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494599.6</v>
      </c>
      <c r="H126" s="38">
        <v>0</v>
      </c>
      <c r="I126" s="38">
        <v>0</v>
      </c>
      <c r="J126" s="38">
        <v>0</v>
      </c>
      <c r="K126" s="39">
        <f t="shared" si="25"/>
        <v>494599.6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42245.5</v>
      </c>
      <c r="H127" s="38">
        <v>0</v>
      </c>
      <c r="I127" s="38">
        <v>0</v>
      </c>
      <c r="J127" s="38">
        <v>0</v>
      </c>
      <c r="K127" s="39">
        <f t="shared" si="25"/>
        <v>42245.5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231214.64</v>
      </c>
      <c r="H128" s="38">
        <v>0</v>
      </c>
      <c r="I128" s="38">
        <v>0</v>
      </c>
      <c r="J128" s="38">
        <v>0</v>
      </c>
      <c r="K128" s="39">
        <f t="shared" si="25"/>
        <v>231214.64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202056.54</v>
      </c>
      <c r="H129" s="38">
        <v>0</v>
      </c>
      <c r="I129" s="38">
        <v>0</v>
      </c>
      <c r="J129" s="38">
        <v>0</v>
      </c>
      <c r="K129" s="39">
        <f t="shared" si="25"/>
        <v>202056.54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651447.61</v>
      </c>
      <c r="H130" s="38">
        <v>0</v>
      </c>
      <c r="I130" s="38">
        <v>0</v>
      </c>
      <c r="J130" s="38">
        <v>0</v>
      </c>
      <c r="K130" s="39">
        <f t="shared" si="25"/>
        <v>651447.61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250672.63</v>
      </c>
      <c r="I131" s="38">
        <v>0</v>
      </c>
      <c r="J131" s="38">
        <v>0</v>
      </c>
      <c r="K131" s="39">
        <f t="shared" si="25"/>
        <v>250672.63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469791.39</v>
      </c>
      <c r="I132" s="38">
        <v>0</v>
      </c>
      <c r="J132" s="38">
        <v>0</v>
      </c>
      <c r="K132" s="39">
        <f t="shared" si="25"/>
        <v>469791.39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280661.2</v>
      </c>
      <c r="J133" s="38"/>
      <c r="K133" s="39">
        <f t="shared" si="25"/>
        <v>280661.2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576007.58</v>
      </c>
      <c r="K134" s="42">
        <f t="shared" si="25"/>
        <v>576007.58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2018-03-15T19:52:13Z</dcterms:modified>
  <cp:category/>
  <cp:version/>
  <cp:contentType/>
  <cp:contentStatus/>
</cp:coreProperties>
</file>