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<sst xmlns="http://schemas.openxmlformats.org/spreadsheetml/2006/main" count="147" uniqueCount="147">
  <si>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</si>
  <si>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</si>
  <si>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</si>
  <si>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</si>
  <si>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</si>
  <si>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</si>
  <si>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</si>
  <si>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</si>
  <si>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</si>
  <si>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</si>
  <si>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</si>
  <si>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</si>
  <si>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</si>
  <si>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</si>
  <si>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</si>
  <si>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</si>
  <si>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</si>
  <si>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</si>
  <si>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</si>
  <si>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</si>
  <si>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</si>
  <si>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</si>
  <si>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</si>
  <si>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</si>
  <si>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</si>
  <si>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</si>
  <si>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</si>
  <si>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</si>
  <si>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</si>
  <si>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</si>
  <si>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</si>
  <si>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</si>
  <si>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</si>
  <si>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</si>
  <si>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</si>
  <si>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</si>
  <si>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</si>
  <si>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</si>
  <si>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</si>
  <si>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</si>
  <si>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</si>
  <si>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</si>
  <si>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</si>
  <si>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</si>
  <si>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</si>
  <si>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</si>
  <si>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</si>
  <si>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</si>
  <si>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</si>
  <si>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</si>
  <si>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</si>
  <si>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</si>
  <si>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</si>
  <si>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</si>
  <si>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</si>
  <si>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</si>
  <si>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</si>
  <si>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</si>
  <si>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</si>
  <si>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</si>
  <si>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</si>
  <si>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</si>
  <si>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</si>
  <si>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</si>
  <si>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</si>
  <si>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</si>
  <si>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</si>
  <si>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</si>
  <si>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</si>
  <si>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</si>
  <si>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</si>
  <si>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</si>
  <si>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</si>
  <si>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</si>
  <si>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</si>
  <si>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</si>
  <si>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</si>
  <si>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</si>
  <si>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</si>
  <si>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</si>
  <si>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</si>
  <si>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</si>
  <si>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</si>
  <si>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</si>
  <si>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</si>
  <si>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</si>
  <si>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</si>
  <si>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</si>
  <si>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</si>
  <si>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</si>
  <si>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</si>
  <si>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</si>
  <si>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</si>
  <si>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</si>
  <si>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</si>
  <si>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</si>
  <si>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</si>
  <si>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</si>
  <si>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</si>
  <si>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</si>
  <si>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</si>
  <si>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</si>
  <si>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</si>
  <si>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</si>
  <si>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</si>
  <si>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</si>
  <si>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</si>
  <si>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</si>
  <si>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</si>
  <si>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</si>
  <si>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</si>
  <si>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</si>
  <si>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</si>
  <si>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</si>
  <si>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</si>
  <si>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</si>
  <si>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</si>
  <si>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</si>
  <si>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</si>
  <si>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</si>
  <si>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</si>
  <si>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</si>
  <si>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</si>
  <si>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</si>
  <si>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</si>
  <si>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</si>
  <si>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</si>
  <si>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</si>
  <si>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</si>
  <si>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</si>
  <si>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</si>
  <si>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</si>
  <si>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</si>
  <si>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</si>
  <si>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</si>
  <si>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</si>
  <si>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</si>
  <si>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</si>
  <si>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</si>
  <si>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</si>
  <si>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</si>
  <si>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</si>
  <si>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10/08/18 - VENCIMENTO 17/08/18</t>
  </si>
  <si>
    <t>6.3. Revisão de Remuneração pelo Transporte Coletivo ¹</t>
  </si>
  <si>
    <t>6.4. Revisão de Remuneração pelo Serviço Atende ²</t>
  </si>
  <si>
    <t>¹ Rede da madrugada de maio/18.</t>
  </si>
  <si>
    <t>² Frota operacional e horas extras.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</si>
</sst>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&#199;&#195;O\PROJE&#199;&#195;O%20CONTRATO%20DE%20CONCESS&#195;O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TO 170818"/>
      <sheetName val="PAGTO 160818"/>
      <sheetName val="PAGTO 150818"/>
      <sheetName val="PAGTO 140818"/>
      <sheetName val="PAGTO 130818"/>
      <sheetName val="PAGTO 100818"/>
      <sheetName val="PAGTO 090818"/>
      <sheetName val="PAGTO 090818 ANT"/>
      <sheetName val="PAGTO 080818"/>
      <sheetName val="PAGTO 070818"/>
      <sheetName val="PAGTO 060818"/>
      <sheetName val="PAGTO 030818"/>
      <sheetName val="PAGTO 020818"/>
      <sheetName val="PAGTO 010818"/>
      <sheetName val="PAGTO 310718"/>
      <sheetName val="PAGTO 300718"/>
      <sheetName val="PAGTO 270718"/>
      <sheetName val="PAGTO 260718"/>
      <sheetName val="PAGTO 250718"/>
      <sheetName val="PAGTO 240718"/>
      <sheetName val="PAGTO 230718"/>
      <sheetName val="TCO 200718"/>
      <sheetName val="PAGTO 190718"/>
      <sheetName val="PAGTO 180718"/>
      <sheetName val="PAGTO 170718"/>
      <sheetName val="PAGTO 160718"/>
      <sheetName val="PAGTO 130718"/>
      <sheetName val="PAGTO 120718"/>
      <sheetName val="PAGTO 110718"/>
      <sheetName val="PAGTO 100718"/>
      <sheetName val="PAGTO 060718"/>
      <sheetName val="PAGTO 050718"/>
      <sheetName val="PAGTO 040718"/>
      <sheetName val="PAGTO 030718"/>
      <sheetName val="PAGTO 020718"/>
      <sheetName val="PAGTO 290618"/>
      <sheetName val="PAGTO 280618"/>
      <sheetName val="PAGTO 270618"/>
      <sheetName val="PAGTO 260618"/>
      <sheetName val="PAGTO 250618"/>
      <sheetName val="PAGTO 220618"/>
      <sheetName val="PAGTO 210618"/>
      <sheetName val="PAGTO 200618"/>
      <sheetName val="PAGTO 190618"/>
      <sheetName val="PAGTO 180618"/>
      <sheetName val="PAGTO 150618"/>
      <sheetName val="PAGTO 140618"/>
      <sheetName val="PAGTO 130618"/>
      <sheetName val="PAGTO 120618"/>
      <sheetName val="PAGTO 110618"/>
      <sheetName val="PAGTO 080618"/>
      <sheetName val="PAGTO 070618"/>
      <sheetName val="PAGTO 060618"/>
      <sheetName val="PAGTO 050618"/>
      <sheetName val="PAGTO 040618"/>
      <sheetName val="PAGTO 010618"/>
      <sheetName val="PAGTO 300518"/>
      <sheetName val="PAGTO 290518"/>
      <sheetName val="PAGTO 280518"/>
      <sheetName val="PAGTO 250518"/>
      <sheetName val="PAGTO 240518"/>
      <sheetName val="PAGTO 230518"/>
      <sheetName val="PAGTO 220518"/>
      <sheetName val="PAGTO 210518"/>
      <sheetName val="PAGTO 180518"/>
      <sheetName val="PAGTO 170518"/>
      <sheetName val="PAGTO 160518"/>
      <sheetName val="PAGTO 150518"/>
      <sheetName val="PAGTO 140518"/>
      <sheetName val="PAGTO 110518"/>
      <sheetName val="PAGTO 100518"/>
      <sheetName val="PAGTO 090518"/>
      <sheetName val="PAGTO 080518"/>
      <sheetName val="PAGTO 070518"/>
      <sheetName val="PAGTO 040518"/>
      <sheetName val="PAGTO 030518"/>
      <sheetName val="PAGTO 020518"/>
      <sheetName val="PAGTO 300418"/>
      <sheetName val="PAGTO 270418"/>
      <sheetName val="PAGTO 260418"/>
      <sheetName val="PAGTO 250418"/>
      <sheetName val="PAGTO 240418"/>
      <sheetName val="PAGTO 230418"/>
      <sheetName val="PAGTO 200418"/>
      <sheetName val="PAGTO 190418"/>
      <sheetName val="PAGTO 180418"/>
      <sheetName val="PAGTO 170418"/>
      <sheetName val="PAGTO 160418"/>
      <sheetName val="PAGTO 130418"/>
      <sheetName val="PAGTO 120418"/>
      <sheetName val="PAGTO 110418 "/>
      <sheetName val="PAGTO 100418 "/>
      <sheetName val="PAGTO 090418"/>
      <sheetName val="PAGTO 060418"/>
      <sheetName val="PAGTO 050418"/>
      <sheetName val="PAGTO 040418"/>
      <sheetName val="PAGTO 030418"/>
      <sheetName val="PAGTO 020418"/>
      <sheetName val="PAGTO 290318"/>
      <sheetName val="PAGTO 280318"/>
      <sheetName val="PAGTO 270318"/>
      <sheetName val="PAGTO 260318"/>
      <sheetName val="PAGTO 230318"/>
      <sheetName val="PAGTO 220318"/>
      <sheetName val="PAGTO 210318"/>
      <sheetName val="PAGTO 200318"/>
      <sheetName val="PAGTO 190318"/>
      <sheetName val="PAGTO 160318"/>
      <sheetName val="PAGTO 150318"/>
      <sheetName val="PAGTO 140318"/>
      <sheetName val="PAGTO 130318"/>
      <sheetName val="PAGTO 120318"/>
      <sheetName val="PAGTO 090318"/>
      <sheetName val="PAGTO 080318"/>
      <sheetName val="PAGTO 070318"/>
      <sheetName val="PAGTO 060318"/>
      <sheetName val="PAGTO 050318"/>
      <sheetName val="PAGTO 020318"/>
      <sheetName val="PAGTO 010318"/>
      <sheetName val="PAGTO 280218"/>
      <sheetName val="PAGTO 270218"/>
      <sheetName val="PAGTO 260218"/>
      <sheetName val="PAGTO 230218"/>
      <sheetName val="PAGTO 220218"/>
      <sheetName val="PAGTO 210218"/>
      <sheetName val="PAGTO 200218"/>
      <sheetName val="PAGTO 190218"/>
      <sheetName val="PAGTO 160218"/>
      <sheetName val="PAGTO 150218"/>
      <sheetName val="PAGTO 140218"/>
      <sheetName val="PAGTO 090218"/>
      <sheetName val="PAGTO 080218"/>
      <sheetName val="PAGTO 070218"/>
      <sheetName val="PAGTO 060218"/>
      <sheetName val="PAGTO 050218"/>
      <sheetName val="PAGTO 020218"/>
      <sheetName val="PAGTO 010218"/>
      <sheetName val="PAGTO 310118"/>
      <sheetName val="PAGTO 300118"/>
      <sheetName val="PAGTO 290118"/>
      <sheetName val="PAGTO 260118"/>
      <sheetName val="PAGTO 240118"/>
      <sheetName val="PAGTO 230118"/>
      <sheetName val="PAGTO 220118"/>
      <sheetName val="PAGTO 190118"/>
      <sheetName val="PAGTO 180118"/>
      <sheetName val="PAGTO 170118"/>
      <sheetName val="PAGTO 160118"/>
      <sheetName val="PAGTO 150118"/>
      <sheetName val="PAGTO 120118"/>
      <sheetName val="PAGTO 110118"/>
      <sheetName val="PAGTO 100118"/>
      <sheetName val="PAGTO 090118"/>
      <sheetName val="PAGTO 080118"/>
      <sheetName val="PAGTO 050118"/>
      <sheetName val="PAGTO 040118"/>
      <sheetName val="PAGTO 030118"/>
      <sheetName val="PAGTO 020118"/>
      <sheetName val="PAGTO 281217 (2)"/>
      <sheetName val="PAGTO 281217"/>
      <sheetName val="PAGTO 271217"/>
      <sheetName val="PAGTO 261217"/>
      <sheetName val="PAGTO 221217"/>
      <sheetName val="PAGTO 211217"/>
      <sheetName val="PAGTO 201217"/>
      <sheetName val="PAGTO 191217"/>
      <sheetName val="PAGTO 181217"/>
      <sheetName val="PAGTO 151217"/>
      <sheetName val="PAGTO 141217"/>
      <sheetName val="PAGTO 131217"/>
      <sheetName val="PAGTO 121217"/>
      <sheetName val="PAGTO 111217"/>
      <sheetName val="PAGTO 081217"/>
      <sheetName val="PAGTO 071217"/>
      <sheetName val="PAGTO 061217"/>
      <sheetName val="PAGTO 051217"/>
      <sheetName val="PAGTO 041217"/>
      <sheetName val="PAGTO 011217"/>
      <sheetName val="PAGTO 301117"/>
      <sheetName val="PAGTO 291117"/>
      <sheetName val="PAGTO 281117"/>
      <sheetName val="PAGTO 271117"/>
      <sheetName val="PAGTO 241117"/>
      <sheetName val="PAGTO 231117"/>
      <sheetName val="PAGTO 221117"/>
      <sheetName val="PAGTO 211117"/>
      <sheetName val="PAGTO 171117"/>
      <sheetName val="PAGTO 161117"/>
      <sheetName val="PAGTO 141117"/>
      <sheetName val="PAGTO 131117"/>
      <sheetName val="PAGTO 101117"/>
      <sheetName val="PAGTO 091117"/>
      <sheetName val="PAGTO 081117"/>
      <sheetName val="PAGTO 071117"/>
      <sheetName val="PAGTO 061117"/>
      <sheetName val="PAGTO 031117"/>
      <sheetName val="PAGTO 011117"/>
      <sheetName val="PAGTO 311017"/>
      <sheetName val="PAGTO 301017"/>
      <sheetName val="PAGTO 271017"/>
      <sheetName val="PAGTO 261017"/>
      <sheetName val="PAGTO 251017"/>
      <sheetName val="PAGTO 241017"/>
      <sheetName val="PAGTO 231017"/>
      <sheetName val="PAGTO 201017"/>
      <sheetName val="PAGTO 191017"/>
      <sheetName val="PAGTO 181017"/>
      <sheetName val="PAGTO 171017"/>
      <sheetName val="PAGTO 161017"/>
      <sheetName val="PAGTO 131017"/>
      <sheetName val="PAGTO 111017"/>
      <sheetName val="PAGTO 101017"/>
      <sheetName val="PAGTO 091017"/>
      <sheetName val="PAGTO 061017"/>
      <sheetName val="PAGTO 051017"/>
      <sheetName val="PAGTO 041017"/>
      <sheetName val="PAGTO 031017"/>
      <sheetName val="PAGTO 021017"/>
      <sheetName val="PAGTO 290917"/>
      <sheetName val="PAGTO 280917"/>
      <sheetName val="PAGTO 270917"/>
      <sheetName val="PAGTO 260917"/>
      <sheetName val="PAGTO 250917"/>
      <sheetName val="PAGTO 220917"/>
      <sheetName val="PAGTO 210917"/>
      <sheetName val="PAGTO 200917"/>
      <sheetName val="PAGTO 190917"/>
      <sheetName val="PAGTO 180917"/>
      <sheetName val="PAGTO 150917"/>
      <sheetName val="PAGTO 140917"/>
      <sheetName val="PAGTO 130917"/>
      <sheetName val="PAGTO 120917"/>
      <sheetName val="PAGTO 110917"/>
      <sheetName val="PAGTO 080917"/>
      <sheetName val="PAGTO 060917"/>
      <sheetName val="PAGTO 050917"/>
      <sheetName val="PAGTO 040917 "/>
      <sheetName val="PAGTO 010917"/>
      <sheetName val="PAGTO 310817"/>
      <sheetName val="PAGTO 300817"/>
      <sheetName val="PAGTO 290817"/>
      <sheetName val="PAGTO 280817"/>
      <sheetName val="PAGTO 250817"/>
      <sheetName val="PAGTO 240817"/>
      <sheetName val="PAGTO 230817"/>
      <sheetName val="PAGTO 220817"/>
      <sheetName val="PAGTO 210817"/>
      <sheetName val="PAGTO 180817"/>
      <sheetName val="PAGTO 170817"/>
      <sheetName val="PAGTO 160817"/>
      <sheetName val="PAGTO 150817"/>
      <sheetName val="PAGTO 140817"/>
      <sheetName val="PAGTO 110817"/>
      <sheetName val="PAGTO 100817"/>
      <sheetName val="PAGTO 090817"/>
      <sheetName val="PAGTO 080817"/>
      <sheetName val="PAGTO 070817"/>
      <sheetName val="PAGTO 040817"/>
      <sheetName val="PAGTO 030817"/>
      <sheetName val="PAGTO 020817"/>
      <sheetName val="PAGTO 010817"/>
      <sheetName val="PAGTO 310717"/>
      <sheetName val="PAGTO 280717"/>
      <sheetName val="PAGTO 270717"/>
      <sheetName val="PAGTO 260717"/>
      <sheetName val="PAGTO 250717"/>
      <sheetName val="PAGTO 240717"/>
      <sheetName val="PAGTO 210717"/>
      <sheetName val="PAGTO 200717"/>
      <sheetName val="PAGTO 190717"/>
      <sheetName val="PAGTO 180717"/>
      <sheetName val="PAGTO 170717"/>
      <sheetName val="PAGTO 140717"/>
      <sheetName val="PAGTO 130717"/>
      <sheetName val="PAGTO 120717"/>
      <sheetName val="PAGTO 110717"/>
      <sheetName val="PAGTO 100716"/>
      <sheetName val="PAGTO 070717"/>
      <sheetName val="PAGTO 060717"/>
      <sheetName val="PAGTO 050717"/>
      <sheetName val="PAGTO 040717"/>
      <sheetName val="PAGTO 030717"/>
      <sheetName val="PAGTO 300617"/>
      <sheetName val="PAGTO 290617"/>
      <sheetName val="PAGTO 280617"/>
      <sheetName val="PAGTO 270617"/>
      <sheetName val="PAGTO 260617"/>
      <sheetName val="PAGTO 230617"/>
      <sheetName val="PAGTO 220617"/>
      <sheetName val="PAGTO 210617"/>
      <sheetName val="PAGTO 200617"/>
      <sheetName val="PAGTO 190617"/>
      <sheetName val="PAGTO 160617"/>
      <sheetName val="PAGTO 140617"/>
      <sheetName val="PAGTO 130617"/>
      <sheetName val="PAGTO 120617"/>
      <sheetName val="PAGTO 090617"/>
      <sheetName val="PAGTO 090617 errado"/>
      <sheetName val="PAGTO 080617"/>
      <sheetName val="PAGTO 070617"/>
      <sheetName val="PAGTO 060617"/>
      <sheetName val="PAGTO 050617"/>
      <sheetName val="PAGTO 020617"/>
      <sheetName val="PAGTO 010617"/>
      <sheetName val="PAGTO 310517"/>
      <sheetName val="PAGTO 300517"/>
      <sheetName val="PAGTO 290517"/>
      <sheetName val="PAGTO 260517"/>
      <sheetName val="PAGTO 250517"/>
      <sheetName val="PAGTO 240517"/>
      <sheetName val="PAGTO 230517"/>
      <sheetName val="PAGTO 220517"/>
      <sheetName val="PAGTO 190517"/>
      <sheetName val="PAGTO 180517"/>
      <sheetName val="PAGTO 170517"/>
      <sheetName val="PAGTO 160517"/>
      <sheetName val="PAGTO 150517"/>
      <sheetName val="PAGTO 120517"/>
      <sheetName val="PAGTO 110517"/>
      <sheetName val="PAGTO 100517 C"/>
      <sheetName val="PAGTO 100517 B"/>
      <sheetName val="PAGTO 100517"/>
      <sheetName val="PAGTO 090517"/>
      <sheetName val="PAGTO 080517"/>
      <sheetName val="PAGTO 050517"/>
      <sheetName val="PAGTO 040517"/>
      <sheetName val="PAGTO 030517"/>
      <sheetName val="PAGTO 020517"/>
      <sheetName val="PAGTO 280414"/>
      <sheetName val="PAGTO 270414"/>
      <sheetName val="PAGTO 260714"/>
      <sheetName val="PAGTO 250417"/>
      <sheetName val="PAGTO 240417"/>
      <sheetName val="PAGTO 200417"/>
      <sheetName val="PAGTO 190417"/>
      <sheetName val="PAGTO 180417"/>
      <sheetName val="PAGTO 170417"/>
      <sheetName val="PAGTO 130417"/>
      <sheetName val="PAGTO 120417"/>
      <sheetName val="PAGTO 110417"/>
      <sheetName val="PAGTO 100417"/>
      <sheetName val="PAGTO 070417"/>
      <sheetName val="PAGTO 060417"/>
      <sheetName val="PAGTO 050417"/>
      <sheetName val="PAGTO 040417"/>
      <sheetName val="PAGTO 030417"/>
      <sheetName val="PAGTO 310317"/>
      <sheetName val="PAGTO 300317"/>
      <sheetName val="PAGTO 290317"/>
      <sheetName val="PAGTO 280317"/>
      <sheetName val="PAGTO 270317"/>
      <sheetName val="PAGTO 240317"/>
      <sheetName val="PAGTO 230317"/>
      <sheetName val="PAGTO 220317"/>
      <sheetName val="PAGTO 210317"/>
      <sheetName val="PAGTO 200317"/>
      <sheetName val="PAGTO 170317"/>
      <sheetName val="PAGTO 160317"/>
      <sheetName val="PAGTO 150317"/>
      <sheetName val="PAGTO 140317"/>
      <sheetName val="PAGTO 130317"/>
      <sheetName val="PAGTO 100317"/>
      <sheetName val="PAGTO 090317"/>
      <sheetName val="PAGTO 080317"/>
      <sheetName val="PAGTO 070317"/>
      <sheetName val="PAGTO 060317"/>
      <sheetName val="PAGTO 060317 REV"/>
      <sheetName val="PAGTO 030317  REV"/>
      <sheetName val="PAGTO 030317"/>
      <sheetName val="PAGTO 020317"/>
      <sheetName val="PAGTO 010317"/>
      <sheetName val="PAGTO 240217"/>
      <sheetName val="PAGTO 230217"/>
      <sheetName val="PAGTO 220217"/>
      <sheetName val="PAGTO 210217"/>
      <sheetName val="PAGTO 200217"/>
      <sheetName val="PAGTO 170217"/>
      <sheetName val="PAGTO 160217 rev"/>
      <sheetName val="PAGTO 160217"/>
      <sheetName val="PAGTO 150217"/>
      <sheetName val="PAGTO 140217"/>
      <sheetName val="PAGTO 130217"/>
      <sheetName val="PAGTO 100217"/>
      <sheetName val="PAGTO 090217"/>
      <sheetName val="PAGTO 080217"/>
      <sheetName val="PAGTO 070217"/>
      <sheetName val="PAGTO 060217"/>
      <sheetName val="PAGTO 030217"/>
      <sheetName val="PAGTO 020217"/>
      <sheetName val="PAGTO 010217"/>
      <sheetName val="PAGTO 310117"/>
      <sheetName val="PAGTO 300117"/>
      <sheetName val="PAGTO 270117"/>
      <sheetName val="PAGTO 260117"/>
      <sheetName val="PAGTO 240117"/>
      <sheetName val="PAGTO 230117"/>
      <sheetName val="PAGTO 200117"/>
      <sheetName val="PAGTO 190117"/>
      <sheetName val="PAGTO 180117"/>
      <sheetName val="PAGTO 170117"/>
      <sheetName val="PAGTO 160117"/>
      <sheetName val="PAGTO 130117"/>
      <sheetName val="PAGTO 120117"/>
      <sheetName val="PAGTO 110117"/>
      <sheetName val="PAGTO 100117"/>
      <sheetName val="PAGTO 090117"/>
      <sheetName val="PAGTO 060117"/>
      <sheetName val="PAGTO 050117"/>
      <sheetName val="PAGTO 040117"/>
      <sheetName val="PAGTO 030117"/>
      <sheetName val="PAGTO 020117"/>
      <sheetName val="PAGTO 291216"/>
      <sheetName val="PAGTO 281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75390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137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580906</v>
      </c>
      <c r="C7" s="9">
        <f t="shared" si="0"/>
        <v>778431</v>
      </c>
      <c r="D7" s="9">
        <f t="shared" si="0"/>
        <v>774271</v>
      </c>
      <c r="E7" s="9">
        <f t="shared" si="0"/>
        <v>517212</v>
      </c>
      <c r="F7" s="9">
        <f t="shared" si="0"/>
        <v>461440</v>
      </c>
      <c r="G7" s="9">
        <f t="shared" si="0"/>
        <v>1200525</v>
      </c>
      <c r="H7" s="9">
        <f t="shared" si="0"/>
        <v>534430</v>
      </c>
      <c r="I7" s="9">
        <f t="shared" si="0"/>
        <v>119131</v>
      </c>
      <c r="J7" s="9">
        <f t="shared" si="0"/>
        <v>319001</v>
      </c>
      <c r="K7" s="9">
        <f t="shared" si="0"/>
        <v>262580</v>
      </c>
      <c r="L7" s="9">
        <f t="shared" si="0"/>
        <v>5547927</v>
      </c>
      <c r="M7" s="49"/>
    </row>
    <row r="8" spans="1:12" ht="17.25" customHeight="1">
      <c r="A8" s="10" t="s">
        <v>95</v>
      </c>
      <c r="B8" s="11">
        <f>B9+B12+B16</f>
        <v>284982</v>
      </c>
      <c r="C8" s="11">
        <f aca="true" t="shared" si="1" ref="C8:K8">C9+C12+C16</f>
        <v>391457</v>
      </c>
      <c r="D8" s="11">
        <f t="shared" si="1"/>
        <v>361603</v>
      </c>
      <c r="E8" s="11">
        <f t="shared" si="1"/>
        <v>262609</v>
      </c>
      <c r="F8" s="11">
        <f t="shared" si="1"/>
        <v>214511</v>
      </c>
      <c r="G8" s="11">
        <f t="shared" si="1"/>
        <v>580520</v>
      </c>
      <c r="H8" s="11">
        <f t="shared" si="1"/>
        <v>287065</v>
      </c>
      <c r="I8" s="11">
        <f t="shared" si="1"/>
        <v>54108</v>
      </c>
      <c r="J8" s="11">
        <f t="shared" si="1"/>
        <v>149698</v>
      </c>
      <c r="K8" s="11">
        <f t="shared" si="1"/>
        <v>133223</v>
      </c>
      <c r="L8" s="11">
        <f aca="true" t="shared" si="2" ref="L8:L27">SUM(B8:K8)</f>
        <v>2719776</v>
      </c>
    </row>
    <row r="9" spans="1:12" ht="17.25" customHeight="1">
      <c r="A9" s="15" t="s">
        <v>16</v>
      </c>
      <c r="B9" s="13">
        <f>+B10+B11</f>
        <v>35196</v>
      </c>
      <c r="C9" s="13">
        <f aca="true" t="shared" si="3" ref="C9:K9">+C10+C11</f>
        <v>51978</v>
      </c>
      <c r="D9" s="13">
        <f t="shared" si="3"/>
        <v>42200</v>
      </c>
      <c r="E9" s="13">
        <f t="shared" si="3"/>
        <v>33513</v>
      </c>
      <c r="F9" s="13">
        <f t="shared" si="3"/>
        <v>21308</v>
      </c>
      <c r="G9" s="13">
        <f t="shared" si="3"/>
        <v>48716</v>
      </c>
      <c r="H9" s="13">
        <f t="shared" si="3"/>
        <v>44138</v>
      </c>
      <c r="I9" s="13">
        <f t="shared" si="3"/>
        <v>7857</v>
      </c>
      <c r="J9" s="13">
        <f t="shared" si="3"/>
        <v>16842</v>
      </c>
      <c r="K9" s="13">
        <f t="shared" si="3"/>
        <v>14911</v>
      </c>
      <c r="L9" s="11">
        <f t="shared" si="2"/>
        <v>316659</v>
      </c>
    </row>
    <row r="10" spans="1:12" ht="17.25" customHeight="1">
      <c r="A10" s="29" t="s">
        <v>17</v>
      </c>
      <c r="B10" s="13">
        <v>35196</v>
      </c>
      <c r="C10" s="13">
        <v>51978</v>
      </c>
      <c r="D10" s="13">
        <v>42200</v>
      </c>
      <c r="E10" s="13">
        <v>33513</v>
      </c>
      <c r="F10" s="13">
        <v>21308</v>
      </c>
      <c r="G10" s="13">
        <v>48716</v>
      </c>
      <c r="H10" s="13">
        <v>44138</v>
      </c>
      <c r="I10" s="13">
        <v>7857</v>
      </c>
      <c r="J10" s="13">
        <v>16842</v>
      </c>
      <c r="K10" s="13">
        <v>14911</v>
      </c>
      <c r="L10" s="11">
        <f t="shared" si="2"/>
        <v>316659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237133</v>
      </c>
      <c r="C12" s="17">
        <f t="shared" si="4"/>
        <v>321664</v>
      </c>
      <c r="D12" s="17">
        <f t="shared" si="4"/>
        <v>303260</v>
      </c>
      <c r="E12" s="17">
        <f t="shared" si="4"/>
        <v>217794</v>
      </c>
      <c r="F12" s="17">
        <f t="shared" si="4"/>
        <v>181111</v>
      </c>
      <c r="G12" s="17">
        <f t="shared" si="4"/>
        <v>500344</v>
      </c>
      <c r="H12" s="17">
        <f t="shared" si="4"/>
        <v>230261</v>
      </c>
      <c r="I12" s="17">
        <f t="shared" si="4"/>
        <v>43566</v>
      </c>
      <c r="J12" s="17">
        <f t="shared" si="4"/>
        <v>126084</v>
      </c>
      <c r="K12" s="17">
        <f t="shared" si="4"/>
        <v>112053</v>
      </c>
      <c r="L12" s="11">
        <f t="shared" si="2"/>
        <v>2273270</v>
      </c>
    </row>
    <row r="13" spans="1:14" s="67" customFormat="1" ht="17.25" customHeight="1">
      <c r="A13" s="74" t="s">
        <v>19</v>
      </c>
      <c r="B13" s="75">
        <v>109530</v>
      </c>
      <c r="C13" s="75">
        <v>157412</v>
      </c>
      <c r="D13" s="75">
        <v>155452</v>
      </c>
      <c r="E13" s="75">
        <v>106018</v>
      </c>
      <c r="F13" s="75">
        <v>88870</v>
      </c>
      <c r="G13" s="75">
        <v>227769</v>
      </c>
      <c r="H13" s="75">
        <v>101598</v>
      </c>
      <c r="I13" s="75">
        <v>23409</v>
      </c>
      <c r="J13" s="75">
        <v>63969</v>
      </c>
      <c r="K13" s="75">
        <v>51650</v>
      </c>
      <c r="L13" s="76">
        <f t="shared" si="2"/>
        <v>1085677</v>
      </c>
      <c r="M13" s="77"/>
      <c r="N13" s="78"/>
    </row>
    <row r="14" spans="1:13" s="67" customFormat="1" ht="17.25" customHeight="1">
      <c r="A14" s="74" t="s">
        <v>20</v>
      </c>
      <c r="B14" s="75">
        <v>114899</v>
      </c>
      <c r="C14" s="75">
        <v>144600</v>
      </c>
      <c r="D14" s="75">
        <v>134352</v>
      </c>
      <c r="E14" s="75">
        <v>99732</v>
      </c>
      <c r="F14" s="75">
        <v>84275</v>
      </c>
      <c r="G14" s="75">
        <v>251936</v>
      </c>
      <c r="H14" s="75">
        <v>109257</v>
      </c>
      <c r="I14" s="75">
        <v>17180</v>
      </c>
      <c r="J14" s="75">
        <v>57534</v>
      </c>
      <c r="K14" s="75">
        <v>55327</v>
      </c>
      <c r="L14" s="76">
        <f t="shared" si="2"/>
        <v>1069092</v>
      </c>
      <c r="M14" s="77"/>
    </row>
    <row r="15" spans="1:12" ht="17.25" customHeight="1">
      <c r="A15" s="14" t="s">
        <v>21</v>
      </c>
      <c r="B15" s="13">
        <v>12704</v>
      </c>
      <c r="C15" s="13">
        <v>19652</v>
      </c>
      <c r="D15" s="13">
        <v>13456</v>
      </c>
      <c r="E15" s="13">
        <v>12044</v>
      </c>
      <c r="F15" s="13">
        <v>7966</v>
      </c>
      <c r="G15" s="13">
        <v>20639</v>
      </c>
      <c r="H15" s="13">
        <v>19406</v>
      </c>
      <c r="I15" s="13">
        <v>2977</v>
      </c>
      <c r="J15" s="13">
        <v>4581</v>
      </c>
      <c r="K15" s="13">
        <v>5076</v>
      </c>
      <c r="L15" s="11">
        <f t="shared" si="2"/>
        <v>118501</v>
      </c>
    </row>
    <row r="16" spans="1:12" ht="17.25" customHeight="1">
      <c r="A16" s="15" t="s">
        <v>91</v>
      </c>
      <c r="B16" s="13">
        <f>B17+B18+B19</f>
        <v>12653</v>
      </c>
      <c r="C16" s="13">
        <f aca="true" t="shared" si="5" ref="C16:K16">C17+C18+C19</f>
        <v>17815</v>
      </c>
      <c r="D16" s="13">
        <f t="shared" si="5"/>
        <v>16143</v>
      </c>
      <c r="E16" s="13">
        <f t="shared" si="5"/>
        <v>11302</v>
      </c>
      <c r="F16" s="13">
        <f t="shared" si="5"/>
        <v>12092</v>
      </c>
      <c r="G16" s="13">
        <f t="shared" si="5"/>
        <v>31460</v>
      </c>
      <c r="H16" s="13">
        <f t="shared" si="5"/>
        <v>12666</v>
      </c>
      <c r="I16" s="13">
        <f t="shared" si="5"/>
        <v>2685</v>
      </c>
      <c r="J16" s="13">
        <f t="shared" si="5"/>
        <v>6772</v>
      </c>
      <c r="K16" s="13">
        <f t="shared" si="5"/>
        <v>6259</v>
      </c>
      <c r="L16" s="11">
        <f t="shared" si="2"/>
        <v>129847</v>
      </c>
    </row>
    <row r="17" spans="1:12" ht="17.25" customHeight="1">
      <c r="A17" s="14" t="s">
        <v>92</v>
      </c>
      <c r="B17" s="13">
        <v>12619</v>
      </c>
      <c r="C17" s="13">
        <v>17778</v>
      </c>
      <c r="D17" s="13">
        <v>16114</v>
      </c>
      <c r="E17" s="13">
        <v>11280</v>
      </c>
      <c r="F17" s="13">
        <v>12078</v>
      </c>
      <c r="G17" s="13">
        <v>31416</v>
      </c>
      <c r="H17" s="13">
        <v>12637</v>
      </c>
      <c r="I17" s="13">
        <v>2680</v>
      </c>
      <c r="J17" s="13">
        <v>6765</v>
      </c>
      <c r="K17" s="13">
        <v>6251</v>
      </c>
      <c r="L17" s="11">
        <f t="shared" si="2"/>
        <v>129618</v>
      </c>
    </row>
    <row r="18" spans="1:12" ht="17.25" customHeight="1">
      <c r="A18" s="14" t="s">
        <v>93</v>
      </c>
      <c r="B18" s="13">
        <v>24</v>
      </c>
      <c r="C18" s="13">
        <v>30</v>
      </c>
      <c r="D18" s="13">
        <v>17</v>
      </c>
      <c r="E18" s="13">
        <v>17</v>
      </c>
      <c r="F18" s="13">
        <v>10</v>
      </c>
      <c r="G18" s="13">
        <v>27</v>
      </c>
      <c r="H18" s="13">
        <v>29</v>
      </c>
      <c r="I18" s="13">
        <v>2</v>
      </c>
      <c r="J18" s="13">
        <v>5</v>
      </c>
      <c r="K18" s="13">
        <v>8</v>
      </c>
      <c r="L18" s="11">
        <f t="shared" si="2"/>
        <v>169</v>
      </c>
    </row>
    <row r="19" spans="1:12" ht="17.25" customHeight="1">
      <c r="A19" s="14" t="s">
        <v>94</v>
      </c>
      <c r="B19" s="13">
        <v>10</v>
      </c>
      <c r="C19" s="13">
        <v>7</v>
      </c>
      <c r="D19" s="13">
        <v>12</v>
      </c>
      <c r="E19" s="13">
        <v>5</v>
      </c>
      <c r="F19" s="13">
        <v>4</v>
      </c>
      <c r="G19" s="13">
        <v>17</v>
      </c>
      <c r="H19" s="13">
        <v>0</v>
      </c>
      <c r="I19" s="13">
        <v>3</v>
      </c>
      <c r="J19" s="13">
        <v>2</v>
      </c>
      <c r="K19" s="13">
        <v>0</v>
      </c>
      <c r="L19" s="11">
        <f t="shared" si="2"/>
        <v>60</v>
      </c>
    </row>
    <row r="20" spans="1:12" ht="17.25" customHeight="1">
      <c r="A20" s="16" t="s">
        <v>22</v>
      </c>
      <c r="B20" s="11">
        <f>+B21+B22+B23</f>
        <v>166978</v>
      </c>
      <c r="C20" s="11">
        <f aca="true" t="shared" si="6" ref="C20:K20">+C21+C22+C23</f>
        <v>198591</v>
      </c>
      <c r="D20" s="11">
        <f t="shared" si="6"/>
        <v>214910</v>
      </c>
      <c r="E20" s="11">
        <f t="shared" si="6"/>
        <v>134690</v>
      </c>
      <c r="F20" s="11">
        <f t="shared" si="6"/>
        <v>149127</v>
      </c>
      <c r="G20" s="11">
        <f t="shared" si="6"/>
        <v>412546</v>
      </c>
      <c r="H20" s="11">
        <f t="shared" si="6"/>
        <v>138372</v>
      </c>
      <c r="I20" s="11">
        <f t="shared" si="6"/>
        <v>33598</v>
      </c>
      <c r="J20" s="11">
        <f t="shared" si="6"/>
        <v>82981</v>
      </c>
      <c r="K20" s="11">
        <f t="shared" si="6"/>
        <v>72070</v>
      </c>
      <c r="L20" s="11">
        <f t="shared" si="2"/>
        <v>1603863</v>
      </c>
    </row>
    <row r="21" spans="1:13" s="67" customFormat="1" ht="17.25" customHeight="1">
      <c r="A21" s="60" t="s">
        <v>23</v>
      </c>
      <c r="B21" s="75">
        <v>86134</v>
      </c>
      <c r="C21" s="75">
        <v>112359</v>
      </c>
      <c r="D21" s="75">
        <v>124804</v>
      </c>
      <c r="E21" s="75">
        <v>74754</v>
      </c>
      <c r="F21" s="75">
        <v>82257</v>
      </c>
      <c r="G21" s="75">
        <v>206907</v>
      </c>
      <c r="H21" s="75">
        <v>73999</v>
      </c>
      <c r="I21" s="75">
        <v>20402</v>
      </c>
      <c r="J21" s="75">
        <v>47194</v>
      </c>
      <c r="K21" s="75">
        <v>37153</v>
      </c>
      <c r="L21" s="76">
        <f t="shared" si="2"/>
        <v>865963</v>
      </c>
      <c r="M21" s="77"/>
    </row>
    <row r="22" spans="1:13" s="67" customFormat="1" ht="17.25" customHeight="1">
      <c r="A22" s="60" t="s">
        <v>24</v>
      </c>
      <c r="B22" s="75">
        <v>75323</v>
      </c>
      <c r="C22" s="75">
        <v>79384</v>
      </c>
      <c r="D22" s="75">
        <v>84430</v>
      </c>
      <c r="E22" s="75">
        <v>55896</v>
      </c>
      <c r="F22" s="75">
        <v>63182</v>
      </c>
      <c r="G22" s="75">
        <v>195757</v>
      </c>
      <c r="H22" s="75">
        <v>58099</v>
      </c>
      <c r="I22" s="75">
        <v>12004</v>
      </c>
      <c r="J22" s="75">
        <v>33873</v>
      </c>
      <c r="K22" s="75">
        <v>32966</v>
      </c>
      <c r="L22" s="76">
        <f t="shared" si="2"/>
        <v>690914</v>
      </c>
      <c r="M22" s="77"/>
    </row>
    <row r="23" spans="1:12" ht="17.25" customHeight="1">
      <c r="A23" s="12" t="s">
        <v>25</v>
      </c>
      <c r="B23" s="13">
        <v>5521</v>
      </c>
      <c r="C23" s="13">
        <v>6848</v>
      </c>
      <c r="D23" s="13">
        <v>5676</v>
      </c>
      <c r="E23" s="13">
        <v>4040</v>
      </c>
      <c r="F23" s="13">
        <v>3688</v>
      </c>
      <c r="G23" s="13">
        <v>9882</v>
      </c>
      <c r="H23" s="13">
        <v>6274</v>
      </c>
      <c r="I23" s="13">
        <v>1192</v>
      </c>
      <c r="J23" s="13">
        <v>1914</v>
      </c>
      <c r="K23" s="13">
        <v>1951</v>
      </c>
      <c r="L23" s="11">
        <f t="shared" si="2"/>
        <v>46986</v>
      </c>
    </row>
    <row r="24" spans="1:13" ht="17.25" customHeight="1">
      <c r="A24" s="16" t="s">
        <v>26</v>
      </c>
      <c r="B24" s="13">
        <f>+B25+B26</f>
        <v>128946</v>
      </c>
      <c r="C24" s="13">
        <f aca="true" t="shared" si="7" ref="C24:K24">+C25+C26</f>
        <v>188383</v>
      </c>
      <c r="D24" s="13">
        <f t="shared" si="7"/>
        <v>197758</v>
      </c>
      <c r="E24" s="13">
        <f t="shared" si="7"/>
        <v>119913</v>
      </c>
      <c r="F24" s="13">
        <f t="shared" si="7"/>
        <v>97802</v>
      </c>
      <c r="G24" s="13">
        <f t="shared" si="7"/>
        <v>207459</v>
      </c>
      <c r="H24" s="13">
        <f t="shared" si="7"/>
        <v>101545</v>
      </c>
      <c r="I24" s="13">
        <f t="shared" si="7"/>
        <v>31425</v>
      </c>
      <c r="J24" s="13">
        <f t="shared" si="7"/>
        <v>86322</v>
      </c>
      <c r="K24" s="13">
        <f t="shared" si="7"/>
        <v>57287</v>
      </c>
      <c r="L24" s="11">
        <f t="shared" si="2"/>
        <v>1216840</v>
      </c>
      <c r="M24" s="50"/>
    </row>
    <row r="25" spans="1:13" ht="17.25" customHeight="1">
      <c r="A25" s="12" t="s">
        <v>111</v>
      </c>
      <c r="B25" s="13">
        <v>71245</v>
      </c>
      <c r="C25" s="13">
        <v>112198</v>
      </c>
      <c r="D25" s="13">
        <v>122547</v>
      </c>
      <c r="E25" s="13">
        <v>74735</v>
      </c>
      <c r="F25" s="13">
        <v>55400</v>
      </c>
      <c r="G25" s="13">
        <v>118550</v>
      </c>
      <c r="H25" s="13">
        <v>59704</v>
      </c>
      <c r="I25" s="13">
        <v>21651</v>
      </c>
      <c r="J25" s="13">
        <v>50899</v>
      </c>
      <c r="K25" s="13">
        <v>32931</v>
      </c>
      <c r="L25" s="11">
        <f t="shared" si="2"/>
        <v>719860</v>
      </c>
      <c r="M25" s="49"/>
    </row>
    <row r="26" spans="1:13" ht="17.25" customHeight="1">
      <c r="A26" s="12" t="s">
        <v>112</v>
      </c>
      <c r="B26" s="13">
        <v>57701</v>
      </c>
      <c r="C26" s="13">
        <v>76185</v>
      </c>
      <c r="D26" s="13">
        <v>75211</v>
      </c>
      <c r="E26" s="13">
        <v>45178</v>
      </c>
      <c r="F26" s="13">
        <v>42402</v>
      </c>
      <c r="G26" s="13">
        <v>88909</v>
      </c>
      <c r="H26" s="13">
        <v>41841</v>
      </c>
      <c r="I26" s="13">
        <v>9774</v>
      </c>
      <c r="J26" s="13">
        <v>35423</v>
      </c>
      <c r="K26" s="13">
        <v>24356</v>
      </c>
      <c r="L26" s="11">
        <f t="shared" si="2"/>
        <v>496980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7448</v>
      </c>
      <c r="I27" s="11">
        <v>0</v>
      </c>
      <c r="J27" s="11">
        <v>0</v>
      </c>
      <c r="K27" s="11">
        <v>0</v>
      </c>
      <c r="L27" s="11">
        <f t="shared" si="2"/>
        <v>7448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9797.83</v>
      </c>
      <c r="I35" s="19">
        <v>0</v>
      </c>
      <c r="J35" s="19">
        <v>0</v>
      </c>
      <c r="K35" s="19">
        <v>0</v>
      </c>
      <c r="L35" s="23">
        <f>SUM(B35:K35)</f>
        <v>9797.83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1891380.8499999999</v>
      </c>
      <c r="C47" s="22">
        <f aca="true" t="shared" si="11" ref="C47:H47">+C48+C60</f>
        <v>2832993.56</v>
      </c>
      <c r="D47" s="22">
        <f t="shared" si="11"/>
        <v>3105830.5799999996</v>
      </c>
      <c r="E47" s="22">
        <f t="shared" si="11"/>
        <v>1811044.81</v>
      </c>
      <c r="F47" s="22">
        <f t="shared" si="11"/>
        <v>1644767.13</v>
      </c>
      <c r="G47" s="22">
        <f t="shared" si="11"/>
        <v>3493532.33</v>
      </c>
      <c r="H47" s="22">
        <f t="shared" si="11"/>
        <v>1795748.04</v>
      </c>
      <c r="I47" s="22">
        <f>+I48+I60</f>
        <v>621464.23</v>
      </c>
      <c r="J47" s="22">
        <f>+J48+J60</f>
        <v>1080451.84</v>
      </c>
      <c r="K47" s="22">
        <f>+K48+K60</f>
        <v>850918.88</v>
      </c>
      <c r="L47" s="22">
        <f aca="true" t="shared" si="12" ref="L47:L60">SUM(B47:K47)</f>
        <v>19128132.25</v>
      </c>
    </row>
    <row r="48" spans="1:12" ht="17.25" customHeight="1">
      <c r="A48" s="16" t="s">
        <v>136</v>
      </c>
      <c r="B48" s="23">
        <f>SUM(B49:B59)</f>
        <v>1874382.0499999998</v>
      </c>
      <c r="C48" s="23">
        <f aca="true" t="shared" si="13" ref="C48:K48">SUM(C49:C59)</f>
        <v>2808415.27</v>
      </c>
      <c r="D48" s="23">
        <f t="shared" si="13"/>
        <v>3081424.26</v>
      </c>
      <c r="E48" s="23">
        <f t="shared" si="13"/>
        <v>1787605.81</v>
      </c>
      <c r="F48" s="23">
        <f t="shared" si="13"/>
        <v>1630345.15</v>
      </c>
      <c r="G48" s="23">
        <f t="shared" si="13"/>
        <v>3466650.61</v>
      </c>
      <c r="H48" s="23">
        <f t="shared" si="13"/>
        <v>1778475.36</v>
      </c>
      <c r="I48" s="23">
        <f t="shared" si="13"/>
        <v>621464.23</v>
      </c>
      <c r="J48" s="23">
        <f t="shared" si="13"/>
        <v>1066425.49</v>
      </c>
      <c r="K48" s="23">
        <f t="shared" si="13"/>
        <v>850918.88</v>
      </c>
      <c r="L48" s="23">
        <f t="shared" si="12"/>
        <v>18966107.109999996</v>
      </c>
    </row>
    <row r="49" spans="1:12" ht="17.25" customHeight="1">
      <c r="A49" s="34" t="s">
        <v>43</v>
      </c>
      <c r="B49" s="23">
        <f aca="true" t="shared" si="14" ref="B49:H49">ROUND(B30*B7,2)</f>
        <v>1831189.98</v>
      </c>
      <c r="C49" s="23">
        <f t="shared" si="14"/>
        <v>2745759.67</v>
      </c>
      <c r="D49" s="23">
        <f t="shared" si="14"/>
        <v>3008275.12</v>
      </c>
      <c r="E49" s="23">
        <f t="shared" si="14"/>
        <v>1746831.81</v>
      </c>
      <c r="F49" s="23">
        <f t="shared" si="14"/>
        <v>1575586.88</v>
      </c>
      <c r="G49" s="23">
        <f t="shared" si="14"/>
        <v>3385960.71</v>
      </c>
      <c r="H49" s="23">
        <f t="shared" si="14"/>
        <v>1728293.18</v>
      </c>
      <c r="I49" s="23">
        <f>ROUND(I30*I7,2)</f>
        <v>620398.51</v>
      </c>
      <c r="J49" s="23">
        <f>ROUND(J30*J7,2)</f>
        <v>1040581.26</v>
      </c>
      <c r="K49" s="23">
        <f>ROUND(K30*K7,2)</f>
        <v>845218.76</v>
      </c>
      <c r="L49" s="23">
        <f t="shared" si="12"/>
        <v>18528095.880000003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9797.83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9797.83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134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135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139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-219538.52000000002</v>
      </c>
      <c r="C64" s="35">
        <f t="shared" si="15"/>
        <v>-293945.28</v>
      </c>
      <c r="D64" s="35">
        <f t="shared" si="15"/>
        <v>-218178.57</v>
      </c>
      <c r="E64" s="35">
        <f t="shared" si="15"/>
        <v>-239594.97000000003</v>
      </c>
      <c r="F64" s="35">
        <f t="shared" si="15"/>
        <v>-226966.57</v>
      </c>
      <c r="G64" s="35">
        <f t="shared" si="15"/>
        <v>-376352.86</v>
      </c>
      <c r="H64" s="35">
        <f t="shared" si="15"/>
        <v>-251908.11</v>
      </c>
      <c r="I64" s="35">
        <f t="shared" si="15"/>
        <v>-186279.48</v>
      </c>
      <c r="J64" s="35">
        <f t="shared" si="15"/>
        <v>-61221.42000000001</v>
      </c>
      <c r="K64" s="35">
        <f t="shared" si="15"/>
        <v>-81493.55</v>
      </c>
      <c r="L64" s="35">
        <f aca="true" t="shared" si="16" ref="L64:L115">SUM(B64:K64)</f>
        <v>-2155479.3299999996</v>
      </c>
    </row>
    <row r="65" spans="1:12" ht="18.75" customHeight="1">
      <c r="A65" s="16" t="s">
        <v>73</v>
      </c>
      <c r="B65" s="35">
        <f aca="true" t="shared" si="17" ref="B65:K65">B66+B67+B68+B69+B70+B71</f>
        <v>-189499.08000000002</v>
      </c>
      <c r="C65" s="35">
        <f t="shared" si="17"/>
        <v>-214616.25</v>
      </c>
      <c r="D65" s="35">
        <f t="shared" si="17"/>
        <v>-186208.67</v>
      </c>
      <c r="E65" s="35">
        <f t="shared" si="17"/>
        <v>-224715.52000000002</v>
      </c>
      <c r="F65" s="35">
        <f t="shared" si="17"/>
        <v>-164906.52000000002</v>
      </c>
      <c r="G65" s="35">
        <f t="shared" si="17"/>
        <v>-262131.98</v>
      </c>
      <c r="H65" s="35">
        <f t="shared" si="17"/>
        <v>-176552</v>
      </c>
      <c r="I65" s="35">
        <f t="shared" si="17"/>
        <v>-31428</v>
      </c>
      <c r="J65" s="35">
        <f t="shared" si="17"/>
        <v>-67368</v>
      </c>
      <c r="K65" s="35">
        <f t="shared" si="17"/>
        <v>-59644</v>
      </c>
      <c r="L65" s="35">
        <f t="shared" si="16"/>
        <v>-1577070.02</v>
      </c>
    </row>
    <row r="66" spans="1:12" ht="18.75" customHeight="1">
      <c r="A66" s="12" t="s">
        <v>74</v>
      </c>
      <c r="B66" s="35">
        <f>-ROUND(B9*$D$3,2)</f>
        <v>-140784</v>
      </c>
      <c r="C66" s="35">
        <f aca="true" t="shared" si="18" ref="C66:K66">-ROUND(C9*$D$3,2)</f>
        <v>-207912</v>
      </c>
      <c r="D66" s="35">
        <f t="shared" si="18"/>
        <v>-168800</v>
      </c>
      <c r="E66" s="35">
        <f t="shared" si="18"/>
        <v>-134052</v>
      </c>
      <c r="F66" s="35">
        <f t="shared" si="18"/>
        <v>-85232</v>
      </c>
      <c r="G66" s="35">
        <f t="shared" si="18"/>
        <v>-194864</v>
      </c>
      <c r="H66" s="35">
        <f t="shared" si="18"/>
        <v>-176552</v>
      </c>
      <c r="I66" s="35">
        <f t="shared" si="18"/>
        <v>-31428</v>
      </c>
      <c r="J66" s="35">
        <f t="shared" si="18"/>
        <v>-67368</v>
      </c>
      <c r="K66" s="35">
        <f t="shared" si="18"/>
        <v>-59644</v>
      </c>
      <c r="L66" s="35">
        <f t="shared" si="16"/>
        <v>-1266636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-508</v>
      </c>
      <c r="C68" s="35">
        <v>-336</v>
      </c>
      <c r="D68" s="35">
        <v>-164</v>
      </c>
      <c r="E68" s="35">
        <v>-572</v>
      </c>
      <c r="F68" s="35">
        <v>-400</v>
      </c>
      <c r="G68" s="35">
        <v>-244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-2224</v>
      </c>
    </row>
    <row r="69" spans="1:12" ht="18.75" customHeight="1">
      <c r="A69" s="12" t="s">
        <v>102</v>
      </c>
      <c r="B69" s="35">
        <v>-4912</v>
      </c>
      <c r="C69" s="35">
        <v>-1960</v>
      </c>
      <c r="D69" s="35">
        <v>-2576</v>
      </c>
      <c r="E69" s="35">
        <v>-3024</v>
      </c>
      <c r="F69" s="35">
        <v>-1820</v>
      </c>
      <c r="G69" s="35">
        <v>-1652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-15944</v>
      </c>
    </row>
    <row r="70" spans="1:12" ht="18.75" customHeight="1">
      <c r="A70" s="12" t="s">
        <v>52</v>
      </c>
      <c r="B70" s="35">
        <v>-43295.08</v>
      </c>
      <c r="C70" s="35">
        <v>-4408.25</v>
      </c>
      <c r="D70" s="35">
        <v>-14668.67</v>
      </c>
      <c r="E70" s="35">
        <v>-87067.52</v>
      </c>
      <c r="F70" s="35">
        <v>-77454.52</v>
      </c>
      <c r="G70" s="35">
        <v>-65371.98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-292266.02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-38071.35</v>
      </c>
      <c r="C72" s="63">
        <f t="shared" si="19"/>
        <v>-84773.02</v>
      </c>
      <c r="D72" s="35">
        <f t="shared" si="19"/>
        <v>-94852.45000000001</v>
      </c>
      <c r="E72" s="63">
        <f t="shared" si="19"/>
        <v>-38962.46</v>
      </c>
      <c r="F72" s="35">
        <f t="shared" si="19"/>
        <v>-42220.65</v>
      </c>
      <c r="G72" s="35">
        <f t="shared" si="19"/>
        <v>-98263.70999999999</v>
      </c>
      <c r="H72" s="63">
        <f t="shared" si="19"/>
        <v>-41872.44</v>
      </c>
      <c r="I72" s="35">
        <f t="shared" si="19"/>
        <v>-156652.6</v>
      </c>
      <c r="J72" s="63">
        <f t="shared" si="19"/>
        <v>-15290.8</v>
      </c>
      <c r="K72" s="63">
        <f t="shared" si="19"/>
        <v>-21849.55</v>
      </c>
      <c r="L72" s="63">
        <f t="shared" si="16"/>
        <v>-632809.0300000001</v>
      </c>
    </row>
    <row r="73" spans="1:12" ht="18.75" customHeight="1">
      <c r="A73" s="12" t="s">
        <v>140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35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63">
        <v>-24822.22</v>
      </c>
      <c r="C79" s="63">
        <v>-65512.23</v>
      </c>
      <c r="D79" s="63">
        <v>-75595.85</v>
      </c>
      <c r="E79" s="63">
        <v>-26212.03</v>
      </c>
      <c r="F79" s="63">
        <v>-30925.87</v>
      </c>
      <c r="G79" s="63">
        <v>-70556.59</v>
      </c>
      <c r="H79" s="63">
        <v>-28798.53</v>
      </c>
      <c r="I79" s="63">
        <v>-21172.63</v>
      </c>
      <c r="J79" s="63">
        <v>-5815.58</v>
      </c>
      <c r="K79" s="63">
        <v>-15241.94</v>
      </c>
      <c r="L79" s="63">
        <f t="shared" si="16"/>
        <v>-364653.4700000001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133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52"/>
    </row>
    <row r="108" spans="1:13" ht="18.75" customHeight="1">
      <c r="A108" s="16" t="s">
        <v>143</v>
      </c>
      <c r="B108" s="63">
        <v>11575.82</v>
      </c>
      <c r="C108" s="63">
        <v>31215.75</v>
      </c>
      <c r="D108" s="63">
        <v>35077.13</v>
      </c>
      <c r="E108" s="63">
        <v>27110.7</v>
      </c>
      <c r="F108" s="63">
        <v>12996.02</v>
      </c>
      <c r="G108" s="63">
        <v>11895.61</v>
      </c>
      <c r="H108" s="63">
        <v>17171.44</v>
      </c>
      <c r="I108" s="63">
        <v>1801.12</v>
      </c>
      <c r="J108" s="63">
        <v>10729.4</v>
      </c>
      <c r="K108" s="19">
        <v>0</v>
      </c>
      <c r="L108" s="63">
        <f t="shared" si="16"/>
        <v>159572.99</v>
      </c>
      <c r="M108" s="52"/>
    </row>
    <row r="109" spans="1:13" ht="18.75" customHeight="1">
      <c r="A109" s="16" t="s">
        <v>144</v>
      </c>
      <c r="B109" s="63">
        <v>-3543.91</v>
      </c>
      <c r="C109" s="63">
        <v>-25771.76</v>
      </c>
      <c r="D109" s="63">
        <v>27805.42</v>
      </c>
      <c r="E109" s="63">
        <v>-3027.69</v>
      </c>
      <c r="F109" s="63">
        <v>-32835.42</v>
      </c>
      <c r="G109" s="63">
        <v>-27852.78</v>
      </c>
      <c r="H109" s="63">
        <v>-50655.11</v>
      </c>
      <c r="I109" s="19">
        <v>0</v>
      </c>
      <c r="J109" s="63">
        <v>10707.98</v>
      </c>
      <c r="K109" s="19">
        <v>0</v>
      </c>
      <c r="L109" s="63">
        <f t="shared" si="16"/>
        <v>-105173.27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1671842.3299999996</v>
      </c>
      <c r="C111" s="24">
        <f>+C112+C113</f>
        <v>2540269.06</v>
      </c>
      <c r="D111" s="24">
        <f t="shared" si="20"/>
        <v>2887652.01</v>
      </c>
      <c r="E111" s="24">
        <f t="shared" si="20"/>
        <v>1571449.84</v>
      </c>
      <c r="F111" s="24">
        <f t="shared" si="20"/>
        <v>1436214</v>
      </c>
      <c r="G111" s="24">
        <f>+G112+G113</f>
        <v>3118157.21</v>
      </c>
      <c r="H111" s="24">
        <f t="shared" si="20"/>
        <v>1577222.36</v>
      </c>
      <c r="I111" s="24">
        <f>+I112+I113</f>
        <v>435184.75</v>
      </c>
      <c r="J111" s="24">
        <f>+J112+J113</f>
        <v>1019230.4199999999</v>
      </c>
      <c r="K111" s="24">
        <f>+K112+K113</f>
        <v>769425.33</v>
      </c>
      <c r="L111" s="45">
        <f t="shared" si="16"/>
        <v>17026647.31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1658387.4399999997</v>
      </c>
      <c r="C112" s="24">
        <f>IF(C113=0,+C48+C65+C72+C108-C74,+C48+C65+C108)</f>
        <v>2540269.06</v>
      </c>
      <c r="D112" s="24">
        <f t="shared" si="21"/>
        <v>2835440.2699999996</v>
      </c>
      <c r="E112" s="24">
        <f t="shared" si="21"/>
        <v>1551038.53</v>
      </c>
      <c r="F112" s="24">
        <f t="shared" si="21"/>
        <v>1436214</v>
      </c>
      <c r="G112" s="24">
        <f>IF(G113=0,+G48+G65+G72+G108-G74,+G48+G65+G108)</f>
        <v>3118157.21</v>
      </c>
      <c r="H112" s="24">
        <f t="shared" si="21"/>
        <v>1577222.36</v>
      </c>
      <c r="I112" s="24">
        <f t="shared" si="21"/>
        <v>435184.75</v>
      </c>
      <c r="J112" s="24">
        <f t="shared" si="21"/>
        <v>994496.09</v>
      </c>
      <c r="K112" s="24">
        <f t="shared" si="21"/>
        <v>769425.33</v>
      </c>
      <c r="L112" s="45">
        <f t="shared" si="16"/>
        <v>16915835.039999995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13454.89</v>
      </c>
      <c r="C113" s="24">
        <f>IF(+C61+C109+C114&lt;0,0,(C61+C109+C114))</f>
        <v>0</v>
      </c>
      <c r="D113" s="24">
        <f t="shared" si="22"/>
        <v>52211.74</v>
      </c>
      <c r="E113" s="24">
        <f t="shared" si="22"/>
        <v>20411.31</v>
      </c>
      <c r="F113" s="24">
        <f t="shared" si="22"/>
        <v>0</v>
      </c>
      <c r="G113" s="24">
        <f t="shared" si="22"/>
        <v>0</v>
      </c>
      <c r="H113" s="24">
        <f t="shared" si="22"/>
        <v>0</v>
      </c>
      <c r="I113" s="19">
        <f t="shared" si="22"/>
        <v>0</v>
      </c>
      <c r="J113" s="24">
        <f t="shared" si="22"/>
        <v>24734.33</v>
      </c>
      <c r="K113" s="24">
        <f t="shared" si="22"/>
        <v>0</v>
      </c>
      <c r="L113" s="45">
        <f t="shared" si="16"/>
        <v>110812.27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63">
        <f>IF(C109+C60+C114&lt;0,C109+C60+C74+C114,0)</f>
        <v>-1220.7799999999975</v>
      </c>
      <c r="D115" s="19">
        <v>0</v>
      </c>
      <c r="E115" s="19">
        <v>0</v>
      </c>
      <c r="F115" s="63">
        <f>IF(F109+F60+F114&lt;0,F109+F60+F74+F114,0)</f>
        <v>-18413.44</v>
      </c>
      <c r="G115" s="63">
        <f>IF(G109+G60+G114&lt;0,G109+G60+G74+G114,0)</f>
        <v>-977.7399999999976</v>
      </c>
      <c r="H115" s="63">
        <f>IF(H109+H60+H114&lt;0,H109+H60+H74+H114,0)</f>
        <v>-33382.43</v>
      </c>
      <c r="I115" s="19">
        <v>0</v>
      </c>
      <c r="J115" s="19">
        <v>0</v>
      </c>
      <c r="K115" s="19"/>
      <c r="L115" s="45">
        <f t="shared" si="16"/>
        <v>-53994.39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17026647.300000004</v>
      </c>
      <c r="M119" s="51"/>
    </row>
    <row r="120" spans="1:12" ht="18.75" customHeight="1">
      <c r="A120" s="26" t="s">
        <v>69</v>
      </c>
      <c r="B120" s="27">
        <v>214122.73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214122.73</v>
      </c>
    </row>
    <row r="121" spans="1:12" ht="18.75" customHeight="1">
      <c r="A121" s="26" t="s">
        <v>70</v>
      </c>
      <c r="B121" s="27">
        <v>1457719.6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1457719.6</v>
      </c>
    </row>
    <row r="122" spans="1:12" ht="18.75" customHeight="1">
      <c r="A122" s="26" t="s">
        <v>71</v>
      </c>
      <c r="B122" s="38">
        <v>0</v>
      </c>
      <c r="C122" s="27">
        <v>2540269.05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2540269.05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2689679.74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2689679.74</v>
      </c>
    </row>
    <row r="124" spans="1:12" ht="18.75" customHeight="1">
      <c r="A124" s="26" t="s">
        <v>115</v>
      </c>
      <c r="B124" s="38">
        <v>0</v>
      </c>
      <c r="C124" s="38">
        <v>0</v>
      </c>
      <c r="D124" s="27">
        <v>197972.27000000002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197972.27000000002</v>
      </c>
    </row>
    <row r="125" spans="1:12" ht="18.75" customHeight="1">
      <c r="A125" s="26" t="s">
        <v>116</v>
      </c>
      <c r="B125" s="38">
        <v>0</v>
      </c>
      <c r="C125" s="38">
        <v>0</v>
      </c>
      <c r="D125" s="38">
        <v>0</v>
      </c>
      <c r="E125" s="27">
        <v>1555735.34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1555735.34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15714.500000000002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15714.500000000002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38">
        <v>0</v>
      </c>
      <c r="F127" s="27">
        <v>417202.10000000003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417202.10000000003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2566.71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2566.71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101687.20999999999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101687.20999999999</v>
      </c>
    </row>
    <row r="130" spans="1:12" ht="18.75" customHeight="1">
      <c r="A130" s="26" t="s">
        <v>121</v>
      </c>
      <c r="B130" s="64">
        <v>0</v>
      </c>
      <c r="C130" s="64">
        <v>0</v>
      </c>
      <c r="D130" s="64">
        <v>0</v>
      </c>
      <c r="E130" s="64">
        <v>0</v>
      </c>
      <c r="F130" s="65">
        <v>914757.9800000001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914757.9800000001</v>
      </c>
    </row>
    <row r="131" spans="1:12" ht="18.75" customHeight="1">
      <c r="A131" s="26" t="s">
        <v>122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921982.3099999999</v>
      </c>
      <c r="H131" s="38">
        <v>0</v>
      </c>
      <c r="I131" s="38">
        <v>0</v>
      </c>
      <c r="J131" s="38">
        <v>0</v>
      </c>
      <c r="K131" s="38"/>
      <c r="L131" s="39">
        <f t="shared" si="23"/>
        <v>921982.3099999999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62363.130000000005</v>
      </c>
      <c r="H132" s="38">
        <v>0</v>
      </c>
      <c r="I132" s="38">
        <v>0</v>
      </c>
      <c r="J132" s="38">
        <v>0</v>
      </c>
      <c r="K132" s="38"/>
      <c r="L132" s="39">
        <f t="shared" si="23"/>
        <v>62363.130000000005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435350.81</v>
      </c>
      <c r="H133" s="38">
        <v>0</v>
      </c>
      <c r="I133" s="38">
        <v>0</v>
      </c>
      <c r="J133" s="38">
        <v>0</v>
      </c>
      <c r="K133" s="38"/>
      <c r="L133" s="39">
        <f t="shared" si="23"/>
        <v>435350.81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441810.46</v>
      </c>
      <c r="H134" s="38">
        <v>0</v>
      </c>
      <c r="I134" s="38">
        <v>0</v>
      </c>
      <c r="J134" s="38">
        <v>0</v>
      </c>
      <c r="K134" s="38"/>
      <c r="L134" s="39">
        <f t="shared" si="23"/>
        <v>441810.46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1256650.5</v>
      </c>
      <c r="H135" s="38">
        <v>0</v>
      </c>
      <c r="I135" s="38">
        <v>0</v>
      </c>
      <c r="J135" s="38">
        <v>0</v>
      </c>
      <c r="K135" s="38"/>
      <c r="L135" s="39">
        <f t="shared" si="23"/>
        <v>1256650.5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528864.34</v>
      </c>
      <c r="I136" s="38">
        <v>0</v>
      </c>
      <c r="J136" s="38">
        <v>0</v>
      </c>
      <c r="K136" s="38"/>
      <c r="L136" s="39">
        <f t="shared" si="23"/>
        <v>528864.34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1048358.01</v>
      </c>
      <c r="I137" s="38">
        <v>0</v>
      </c>
      <c r="J137" s="38">
        <v>0</v>
      </c>
      <c r="K137" s="38"/>
      <c r="L137" s="39">
        <f t="shared" si="23"/>
        <v>1048358.01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435184.75</v>
      </c>
      <c r="J138" s="38">
        <v>0</v>
      </c>
      <c r="K138" s="38"/>
      <c r="L138" s="39">
        <f t="shared" si="23"/>
        <v>435184.75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1019230.43</v>
      </c>
      <c r="K139" s="38"/>
      <c r="L139" s="39">
        <f t="shared" si="23"/>
        <v>1019230.43</v>
      </c>
    </row>
    <row r="140" spans="1:12" ht="18.75" customHeight="1">
      <c r="A140" s="71" t="s">
        <v>138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769425.33</v>
      </c>
      <c r="L140" s="42">
        <f t="shared" si="23"/>
        <v>769425.33</v>
      </c>
    </row>
    <row r="141" spans="1:12" ht="18.75" customHeight="1">
      <c r="A141" s="69" t="s">
        <v>145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1019230.4199999999</v>
      </c>
      <c r="K141" s="47"/>
      <c r="L141" s="48"/>
    </row>
    <row r="142" ht="18" customHeight="1">
      <c r="A142" s="69" t="s">
        <v>146</v>
      </c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2018-08-16T18:13:32Z</dcterms:modified>
  <cp:category/>
  <cp:version/>
  <cp:contentType/>
  <cp:contentStatus/>
</cp:coreProperties>
</file>