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<sst xmlns="http://schemas.openxmlformats.org/spreadsheetml/2006/main" count="145" uniqueCount="145">
  <si>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</si>
  <si>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</si>
  <si>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</si>
  <si>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</si>
  <si>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</si>
  <si>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</si>
  <si>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</si>
  <si>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</si>
  <si>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</si>
  <si>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</si>
  <si>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</si>
  <si>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</si>
  <si>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</si>
  <si>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</si>
  <si>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</si>
  <si>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</si>
  <si>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</si>
  <si>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</si>
  <si>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</si>
  <si>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</si>
  <si>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</si>
  <si>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</si>
  <si>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</si>
  <si>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</si>
  <si>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</si>
  <si>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</si>
  <si>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</si>
  <si>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</si>
  <si>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</si>
  <si>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</si>
  <si>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</si>
  <si>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</si>
  <si>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</si>
  <si>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</si>
  <si>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</si>
  <si>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</si>
  <si>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</si>
  <si>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</si>
  <si>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</si>
  <si>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</si>
  <si>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</si>
  <si>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</si>
  <si>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</si>
  <si>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</si>
  <si>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</si>
  <si>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</si>
  <si>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</si>
  <si>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</si>
  <si>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</si>
  <si>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</si>
  <si>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</si>
  <si>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</si>
  <si>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</si>
  <si>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</si>
  <si>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</si>
  <si>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</si>
  <si>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</si>
  <si>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</si>
  <si>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</si>
  <si>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</si>
  <si>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</si>
  <si>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</si>
  <si>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</si>
  <si>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</si>
  <si>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</si>
  <si>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</si>
  <si>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</si>
  <si>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</si>
  <si>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</si>
  <si>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</si>
  <si>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</si>
  <si>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</si>
  <si>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</si>
  <si>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</si>
  <si>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</si>
  <si>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</si>
  <si>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</si>
  <si>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</si>
  <si>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</si>
  <si>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</si>
  <si>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</si>
  <si>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</si>
  <si>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</si>
  <si>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</si>
  <si>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</si>
  <si>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</si>
  <si>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</si>
  <si>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</si>
  <si>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</si>
  <si>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</si>
  <si>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</si>
  <si>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</si>
  <si>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</si>
  <si>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</si>
  <si>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</si>
  <si>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</si>
  <si>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</si>
  <si>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</si>
  <si>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</si>
  <si>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</si>
  <si>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</si>
  <si>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</si>
  <si>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</si>
  <si>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</si>
  <si>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</si>
  <si>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</si>
  <si>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</si>
  <si>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</si>
  <si>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</si>
  <si>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</si>
  <si>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</si>
  <si>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</si>
  <si>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</si>
  <si>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</si>
  <si>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</si>
  <si>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</si>
  <si>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</si>
  <si>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</si>
  <si>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</si>
  <si>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</si>
  <si>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</si>
  <si>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</si>
  <si>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</si>
  <si>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</si>
  <si>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</si>
  <si>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</si>
  <si>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</si>
  <si>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</si>
  <si>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</si>
  <si>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</si>
  <si>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</si>
  <si>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</si>
  <si>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</si>
  <si>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</si>
  <si>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</si>
  <si>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</si>
  <si>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</si>
  <si>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</si>
  <si>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</si>
  <si>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</si>
  <si>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</si>
  <si>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</si>
  <si>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</si>
  <si>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</si>
  <si>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12/08/18 - VENCIMENTO 17/08/18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</si>
</sst>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153786</v>
      </c>
      <c r="C7" s="9">
        <f t="shared" si="0"/>
        <v>220826</v>
      </c>
      <c r="D7" s="9">
        <f t="shared" si="0"/>
        <v>237009</v>
      </c>
      <c r="E7" s="9">
        <f t="shared" si="0"/>
        <v>127566</v>
      </c>
      <c r="F7" s="9">
        <f t="shared" si="0"/>
        <v>140628</v>
      </c>
      <c r="G7" s="9">
        <f t="shared" si="0"/>
        <v>367040</v>
      </c>
      <c r="H7" s="9">
        <f t="shared" si="0"/>
        <v>126202</v>
      </c>
      <c r="I7" s="9">
        <f t="shared" si="0"/>
        <v>25097</v>
      </c>
      <c r="J7" s="9">
        <f t="shared" si="0"/>
        <v>106615</v>
      </c>
      <c r="K7" s="9">
        <f t="shared" si="0"/>
        <v>81612</v>
      </c>
      <c r="L7" s="9">
        <f t="shared" si="0"/>
        <v>1586381</v>
      </c>
      <c r="M7" s="49"/>
    </row>
    <row r="8" spans="1:12" ht="17.25" customHeight="1">
      <c r="A8" s="10" t="s">
        <v>95</v>
      </c>
      <c r="B8" s="11">
        <f>B9+B12+B16</f>
        <v>73609</v>
      </c>
      <c r="C8" s="11">
        <f aca="true" t="shared" si="1" ref="C8:K8">C9+C12+C16</f>
        <v>111077</v>
      </c>
      <c r="D8" s="11">
        <f t="shared" si="1"/>
        <v>111401</v>
      </c>
      <c r="E8" s="11">
        <f t="shared" si="1"/>
        <v>64438</v>
      </c>
      <c r="F8" s="11">
        <f t="shared" si="1"/>
        <v>62583</v>
      </c>
      <c r="G8" s="11">
        <f t="shared" si="1"/>
        <v>173258</v>
      </c>
      <c r="H8" s="11">
        <f t="shared" si="1"/>
        <v>69038</v>
      </c>
      <c r="I8" s="11">
        <f t="shared" si="1"/>
        <v>10856</v>
      </c>
      <c r="J8" s="11">
        <f t="shared" si="1"/>
        <v>51736</v>
      </c>
      <c r="K8" s="11">
        <f t="shared" si="1"/>
        <v>39421</v>
      </c>
      <c r="L8" s="11">
        <f aca="true" t="shared" si="2" ref="L8:L27">SUM(B8:K8)</f>
        <v>767417</v>
      </c>
    </row>
    <row r="9" spans="1:12" ht="17.25" customHeight="1">
      <c r="A9" s="15" t="s">
        <v>16</v>
      </c>
      <c r="B9" s="13">
        <f>+B10+B11</f>
        <v>13890</v>
      </c>
      <c r="C9" s="13">
        <f aca="true" t="shared" si="3" ref="C9:K9">+C10+C11</f>
        <v>22723</v>
      </c>
      <c r="D9" s="13">
        <f t="shared" si="3"/>
        <v>21671</v>
      </c>
      <c r="E9" s="13">
        <f t="shared" si="3"/>
        <v>12268</v>
      </c>
      <c r="F9" s="13">
        <f t="shared" si="3"/>
        <v>9369</v>
      </c>
      <c r="G9" s="13">
        <f t="shared" si="3"/>
        <v>20210</v>
      </c>
      <c r="H9" s="13">
        <f t="shared" si="3"/>
        <v>13662</v>
      </c>
      <c r="I9" s="13">
        <f t="shared" si="3"/>
        <v>2523</v>
      </c>
      <c r="J9" s="13">
        <f t="shared" si="3"/>
        <v>9627</v>
      </c>
      <c r="K9" s="13">
        <f t="shared" si="3"/>
        <v>6351</v>
      </c>
      <c r="L9" s="11">
        <f t="shared" si="2"/>
        <v>132294</v>
      </c>
    </row>
    <row r="10" spans="1:12" ht="17.25" customHeight="1">
      <c r="A10" s="29" t="s">
        <v>17</v>
      </c>
      <c r="B10" s="13">
        <v>13890</v>
      </c>
      <c r="C10" s="13">
        <v>22723</v>
      </c>
      <c r="D10" s="13">
        <v>21671</v>
      </c>
      <c r="E10" s="13">
        <v>12268</v>
      </c>
      <c r="F10" s="13">
        <v>9369</v>
      </c>
      <c r="G10" s="13">
        <v>20210</v>
      </c>
      <c r="H10" s="13">
        <v>13662</v>
      </c>
      <c r="I10" s="13">
        <v>2523</v>
      </c>
      <c r="J10" s="13">
        <v>9627</v>
      </c>
      <c r="K10" s="13">
        <v>6351</v>
      </c>
      <c r="L10" s="11">
        <f t="shared" si="2"/>
        <v>132294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55836</v>
      </c>
      <c r="C12" s="17">
        <f t="shared" si="4"/>
        <v>82788</v>
      </c>
      <c r="D12" s="17">
        <f t="shared" si="4"/>
        <v>84511</v>
      </c>
      <c r="E12" s="17">
        <f t="shared" si="4"/>
        <v>49079</v>
      </c>
      <c r="F12" s="17">
        <f t="shared" si="4"/>
        <v>49145</v>
      </c>
      <c r="G12" s="17">
        <f t="shared" si="4"/>
        <v>142855</v>
      </c>
      <c r="H12" s="17">
        <f t="shared" si="4"/>
        <v>52211</v>
      </c>
      <c r="I12" s="17">
        <f t="shared" si="4"/>
        <v>7771</v>
      </c>
      <c r="J12" s="17">
        <f t="shared" si="4"/>
        <v>39667</v>
      </c>
      <c r="K12" s="17">
        <f t="shared" si="4"/>
        <v>30910</v>
      </c>
      <c r="L12" s="11">
        <f t="shared" si="2"/>
        <v>594773</v>
      </c>
    </row>
    <row r="13" spans="1:14" s="67" customFormat="1" ht="17.25" customHeight="1">
      <c r="A13" s="74" t="s">
        <v>19</v>
      </c>
      <c r="B13" s="75">
        <v>25249</v>
      </c>
      <c r="C13" s="75">
        <v>40424</v>
      </c>
      <c r="D13" s="75">
        <v>41855</v>
      </c>
      <c r="E13" s="75">
        <v>23440</v>
      </c>
      <c r="F13" s="75">
        <v>22137</v>
      </c>
      <c r="G13" s="75">
        <v>57855</v>
      </c>
      <c r="H13" s="75">
        <v>21328</v>
      </c>
      <c r="I13" s="75">
        <v>4039</v>
      </c>
      <c r="J13" s="75">
        <v>20037</v>
      </c>
      <c r="K13" s="75">
        <v>13038</v>
      </c>
      <c r="L13" s="76">
        <f t="shared" si="2"/>
        <v>269402</v>
      </c>
      <c r="M13" s="77"/>
      <c r="N13" s="78"/>
    </row>
    <row r="14" spans="1:13" s="67" customFormat="1" ht="17.25" customHeight="1">
      <c r="A14" s="74" t="s">
        <v>20</v>
      </c>
      <c r="B14" s="75">
        <v>28945</v>
      </c>
      <c r="C14" s="75">
        <v>39839</v>
      </c>
      <c r="D14" s="75">
        <v>40681</v>
      </c>
      <c r="E14" s="75">
        <v>24143</v>
      </c>
      <c r="F14" s="75">
        <v>25851</v>
      </c>
      <c r="G14" s="75">
        <v>82125</v>
      </c>
      <c r="H14" s="75">
        <v>28396</v>
      </c>
      <c r="I14" s="75">
        <v>3479</v>
      </c>
      <c r="J14" s="75">
        <v>18825</v>
      </c>
      <c r="K14" s="75">
        <v>17129</v>
      </c>
      <c r="L14" s="76">
        <f t="shared" si="2"/>
        <v>309413</v>
      </c>
      <c r="M14" s="77"/>
    </row>
    <row r="15" spans="1:12" ht="17.25" customHeight="1">
      <c r="A15" s="14" t="s">
        <v>21</v>
      </c>
      <c r="B15" s="13">
        <v>1642</v>
      </c>
      <c r="C15" s="13">
        <v>2525</v>
      </c>
      <c r="D15" s="13">
        <v>1975</v>
      </c>
      <c r="E15" s="13">
        <v>1496</v>
      </c>
      <c r="F15" s="13">
        <v>1157</v>
      </c>
      <c r="G15" s="13">
        <v>2875</v>
      </c>
      <c r="H15" s="13">
        <v>2487</v>
      </c>
      <c r="I15" s="13">
        <v>253</v>
      </c>
      <c r="J15" s="13">
        <v>805</v>
      </c>
      <c r="K15" s="13">
        <v>743</v>
      </c>
      <c r="L15" s="11">
        <f t="shared" si="2"/>
        <v>15958</v>
      </c>
    </row>
    <row r="16" spans="1:12" ht="17.25" customHeight="1">
      <c r="A16" s="15" t="s">
        <v>91</v>
      </c>
      <c r="B16" s="13">
        <f>B17+B18+B19</f>
        <v>3883</v>
      </c>
      <c r="C16" s="13">
        <f aca="true" t="shared" si="5" ref="C16:K16">C17+C18+C19</f>
        <v>5566</v>
      </c>
      <c r="D16" s="13">
        <f t="shared" si="5"/>
        <v>5219</v>
      </c>
      <c r="E16" s="13">
        <f t="shared" si="5"/>
        <v>3091</v>
      </c>
      <c r="F16" s="13">
        <f t="shared" si="5"/>
        <v>4069</v>
      </c>
      <c r="G16" s="13">
        <f t="shared" si="5"/>
        <v>10193</v>
      </c>
      <c r="H16" s="13">
        <f t="shared" si="5"/>
        <v>3165</v>
      </c>
      <c r="I16" s="13">
        <f t="shared" si="5"/>
        <v>562</v>
      </c>
      <c r="J16" s="13">
        <f t="shared" si="5"/>
        <v>2442</v>
      </c>
      <c r="K16" s="13">
        <f t="shared" si="5"/>
        <v>2160</v>
      </c>
      <c r="L16" s="11">
        <f t="shared" si="2"/>
        <v>40350</v>
      </c>
    </row>
    <row r="17" spans="1:12" ht="17.25" customHeight="1">
      <c r="A17" s="14" t="s">
        <v>92</v>
      </c>
      <c r="B17" s="13">
        <v>3871</v>
      </c>
      <c r="C17" s="13">
        <v>5555</v>
      </c>
      <c r="D17" s="13">
        <v>5202</v>
      </c>
      <c r="E17" s="13">
        <v>3078</v>
      </c>
      <c r="F17" s="13">
        <v>4065</v>
      </c>
      <c r="G17" s="13">
        <v>10180</v>
      </c>
      <c r="H17" s="13">
        <v>3155</v>
      </c>
      <c r="I17" s="13">
        <v>561</v>
      </c>
      <c r="J17" s="13">
        <v>2440</v>
      </c>
      <c r="K17" s="13">
        <v>2153</v>
      </c>
      <c r="L17" s="11">
        <f t="shared" si="2"/>
        <v>40260</v>
      </c>
    </row>
    <row r="18" spans="1:12" ht="17.25" customHeight="1">
      <c r="A18" s="14" t="s">
        <v>93</v>
      </c>
      <c r="B18" s="13">
        <v>7</v>
      </c>
      <c r="C18" s="13">
        <v>7</v>
      </c>
      <c r="D18" s="13">
        <v>10</v>
      </c>
      <c r="E18" s="13">
        <v>11</v>
      </c>
      <c r="F18" s="13">
        <v>2</v>
      </c>
      <c r="G18" s="13">
        <v>10</v>
      </c>
      <c r="H18" s="13">
        <v>10</v>
      </c>
      <c r="I18" s="13">
        <v>1</v>
      </c>
      <c r="J18" s="13">
        <v>0</v>
      </c>
      <c r="K18" s="13">
        <v>4</v>
      </c>
      <c r="L18" s="11">
        <f t="shared" si="2"/>
        <v>62</v>
      </c>
    </row>
    <row r="19" spans="1:12" ht="17.25" customHeight="1">
      <c r="A19" s="14" t="s">
        <v>94</v>
      </c>
      <c r="B19" s="13">
        <v>5</v>
      </c>
      <c r="C19" s="13">
        <v>4</v>
      </c>
      <c r="D19" s="13">
        <v>7</v>
      </c>
      <c r="E19" s="13">
        <v>2</v>
      </c>
      <c r="F19" s="13">
        <v>2</v>
      </c>
      <c r="G19" s="13">
        <v>3</v>
      </c>
      <c r="H19" s="13">
        <v>0</v>
      </c>
      <c r="I19" s="13">
        <v>0</v>
      </c>
      <c r="J19" s="13">
        <v>2</v>
      </c>
      <c r="K19" s="13">
        <v>3</v>
      </c>
      <c r="L19" s="11">
        <f t="shared" si="2"/>
        <v>28</v>
      </c>
    </row>
    <row r="20" spans="1:12" ht="17.25" customHeight="1">
      <c r="A20" s="16" t="s">
        <v>22</v>
      </c>
      <c r="B20" s="11">
        <f>+B21+B22+B23</f>
        <v>44188</v>
      </c>
      <c r="C20" s="11">
        <f aca="true" t="shared" si="6" ref="C20:K20">+C21+C22+C23</f>
        <v>55112</v>
      </c>
      <c r="D20" s="11">
        <f t="shared" si="6"/>
        <v>65547</v>
      </c>
      <c r="E20" s="11">
        <f t="shared" si="6"/>
        <v>32430</v>
      </c>
      <c r="F20" s="11">
        <f t="shared" si="6"/>
        <v>48999</v>
      </c>
      <c r="G20" s="11">
        <f t="shared" si="6"/>
        <v>131649</v>
      </c>
      <c r="H20" s="11">
        <f t="shared" si="6"/>
        <v>33050</v>
      </c>
      <c r="I20" s="11">
        <f t="shared" si="6"/>
        <v>7005</v>
      </c>
      <c r="J20" s="11">
        <f t="shared" si="6"/>
        <v>26940</v>
      </c>
      <c r="K20" s="11">
        <f t="shared" si="6"/>
        <v>23265</v>
      </c>
      <c r="L20" s="11">
        <f t="shared" si="2"/>
        <v>468185</v>
      </c>
    </row>
    <row r="21" spans="1:13" s="67" customFormat="1" ht="17.25" customHeight="1">
      <c r="A21" s="60" t="s">
        <v>23</v>
      </c>
      <c r="B21" s="75">
        <v>23193</v>
      </c>
      <c r="C21" s="75">
        <v>31668</v>
      </c>
      <c r="D21" s="75">
        <v>37551</v>
      </c>
      <c r="E21" s="75">
        <v>18603</v>
      </c>
      <c r="F21" s="75">
        <v>25559</v>
      </c>
      <c r="G21" s="75">
        <v>60264</v>
      </c>
      <c r="H21" s="75">
        <v>17075</v>
      </c>
      <c r="I21" s="75">
        <v>4459</v>
      </c>
      <c r="J21" s="75">
        <v>15445</v>
      </c>
      <c r="K21" s="75">
        <v>11680</v>
      </c>
      <c r="L21" s="76">
        <f t="shared" si="2"/>
        <v>245497</v>
      </c>
      <c r="M21" s="77"/>
    </row>
    <row r="22" spans="1:13" s="67" customFormat="1" ht="17.25" customHeight="1">
      <c r="A22" s="60" t="s">
        <v>24</v>
      </c>
      <c r="B22" s="75">
        <v>20232</v>
      </c>
      <c r="C22" s="75">
        <v>22407</v>
      </c>
      <c r="D22" s="75">
        <v>27037</v>
      </c>
      <c r="E22" s="75">
        <v>13305</v>
      </c>
      <c r="F22" s="75">
        <v>22822</v>
      </c>
      <c r="G22" s="75">
        <v>69812</v>
      </c>
      <c r="H22" s="75">
        <v>15251</v>
      </c>
      <c r="I22" s="75">
        <v>2441</v>
      </c>
      <c r="J22" s="75">
        <v>11130</v>
      </c>
      <c r="K22" s="75">
        <v>11251</v>
      </c>
      <c r="L22" s="76">
        <f t="shared" si="2"/>
        <v>215688</v>
      </c>
      <c r="M22" s="77"/>
    </row>
    <row r="23" spans="1:12" ht="17.25" customHeight="1">
      <c r="A23" s="12" t="s">
        <v>25</v>
      </c>
      <c r="B23" s="13">
        <v>763</v>
      </c>
      <c r="C23" s="13">
        <v>1037</v>
      </c>
      <c r="D23" s="13">
        <v>959</v>
      </c>
      <c r="E23" s="13">
        <v>522</v>
      </c>
      <c r="F23" s="13">
        <v>618</v>
      </c>
      <c r="G23" s="13">
        <v>1573</v>
      </c>
      <c r="H23" s="13">
        <v>724</v>
      </c>
      <c r="I23" s="13">
        <v>105</v>
      </c>
      <c r="J23" s="13">
        <v>365</v>
      </c>
      <c r="K23" s="13">
        <v>334</v>
      </c>
      <c r="L23" s="11">
        <f t="shared" si="2"/>
        <v>7000</v>
      </c>
    </row>
    <row r="24" spans="1:13" ht="17.25" customHeight="1">
      <c r="A24" s="16" t="s">
        <v>26</v>
      </c>
      <c r="B24" s="13">
        <f>+B25+B26</f>
        <v>35989</v>
      </c>
      <c r="C24" s="13">
        <f aca="true" t="shared" si="7" ref="C24:K24">+C25+C26</f>
        <v>54637</v>
      </c>
      <c r="D24" s="13">
        <f t="shared" si="7"/>
        <v>60061</v>
      </c>
      <c r="E24" s="13">
        <f t="shared" si="7"/>
        <v>30698</v>
      </c>
      <c r="F24" s="13">
        <f t="shared" si="7"/>
        <v>29046</v>
      </c>
      <c r="G24" s="13">
        <f t="shared" si="7"/>
        <v>62133</v>
      </c>
      <c r="H24" s="13">
        <f t="shared" si="7"/>
        <v>23435</v>
      </c>
      <c r="I24" s="13">
        <f t="shared" si="7"/>
        <v>7236</v>
      </c>
      <c r="J24" s="13">
        <f t="shared" si="7"/>
        <v>27939</v>
      </c>
      <c r="K24" s="13">
        <f t="shared" si="7"/>
        <v>18926</v>
      </c>
      <c r="L24" s="11">
        <f t="shared" si="2"/>
        <v>350100</v>
      </c>
      <c r="M24" s="50"/>
    </row>
    <row r="25" spans="1:13" ht="17.25" customHeight="1">
      <c r="A25" s="12" t="s">
        <v>112</v>
      </c>
      <c r="B25" s="13">
        <v>23647</v>
      </c>
      <c r="C25" s="13">
        <v>36392</v>
      </c>
      <c r="D25" s="13">
        <v>42280</v>
      </c>
      <c r="E25" s="13">
        <v>22020</v>
      </c>
      <c r="F25" s="13">
        <v>18526</v>
      </c>
      <c r="G25" s="13">
        <v>39931</v>
      </c>
      <c r="H25" s="13">
        <v>15623</v>
      </c>
      <c r="I25" s="13">
        <v>5815</v>
      </c>
      <c r="J25" s="13">
        <v>18752</v>
      </c>
      <c r="K25" s="13">
        <v>12620</v>
      </c>
      <c r="L25" s="11">
        <f t="shared" si="2"/>
        <v>235606</v>
      </c>
      <c r="M25" s="49"/>
    </row>
    <row r="26" spans="1:13" ht="17.25" customHeight="1">
      <c r="A26" s="12" t="s">
        <v>113</v>
      </c>
      <c r="B26" s="13">
        <v>12342</v>
      </c>
      <c r="C26" s="13">
        <v>18245</v>
      </c>
      <c r="D26" s="13">
        <v>17781</v>
      </c>
      <c r="E26" s="13">
        <v>8678</v>
      </c>
      <c r="F26" s="13">
        <v>10520</v>
      </c>
      <c r="G26" s="13">
        <v>22202</v>
      </c>
      <c r="H26" s="13">
        <v>7812</v>
      </c>
      <c r="I26" s="13">
        <v>1421</v>
      </c>
      <c r="J26" s="13">
        <v>9187</v>
      </c>
      <c r="K26" s="13">
        <v>6306</v>
      </c>
      <c r="L26" s="11">
        <f t="shared" si="2"/>
        <v>114494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679</v>
      </c>
      <c r="I27" s="11">
        <v>0</v>
      </c>
      <c r="J27" s="11">
        <v>0</v>
      </c>
      <c r="K27" s="11">
        <v>0</v>
      </c>
      <c r="L27" s="11">
        <f t="shared" si="2"/>
        <v>679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31688.1</v>
      </c>
      <c r="I35" s="19">
        <v>0</v>
      </c>
      <c r="J35" s="19">
        <v>0</v>
      </c>
      <c r="K35" s="19">
        <v>0</v>
      </c>
      <c r="L35" s="23">
        <f>SUM(B35:K35)</f>
        <v>31688.1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505870.08999999997</v>
      </c>
      <c r="C47" s="22">
        <f aca="true" t="shared" si="11" ref="C47:H47">+C48+C60</f>
        <v>809271.56</v>
      </c>
      <c r="D47" s="22">
        <f t="shared" si="11"/>
        <v>951643.1499999999</v>
      </c>
      <c r="E47" s="22">
        <f t="shared" si="11"/>
        <v>457725.81</v>
      </c>
      <c r="F47" s="22">
        <f t="shared" si="11"/>
        <v>497973.20999999996</v>
      </c>
      <c r="G47" s="22">
        <f t="shared" si="11"/>
        <v>1069511.42</v>
      </c>
      <c r="H47" s="22">
        <f t="shared" si="11"/>
        <v>460800.47</v>
      </c>
      <c r="I47" s="22">
        <f>+I48+I60</f>
        <v>131763.37</v>
      </c>
      <c r="J47" s="22">
        <f>+J48+J60</f>
        <v>364021.51999999996</v>
      </c>
      <c r="K47" s="22">
        <f>+K48+K60</f>
        <v>268400.99</v>
      </c>
      <c r="L47" s="22">
        <f aca="true" t="shared" si="12" ref="L47:L60">SUM(B47:K47)</f>
        <v>5516981.59</v>
      </c>
    </row>
    <row r="48" spans="1:12" ht="17.25" customHeight="1">
      <c r="A48" s="16" t="s">
        <v>138</v>
      </c>
      <c r="B48" s="23">
        <f>SUM(B49:B59)</f>
        <v>488871.29</v>
      </c>
      <c r="C48" s="23">
        <f aca="true" t="shared" si="13" ref="C48:K48">SUM(C49:C59)</f>
        <v>784693.27</v>
      </c>
      <c r="D48" s="23">
        <f t="shared" si="13"/>
        <v>927236.83</v>
      </c>
      <c r="E48" s="23">
        <f t="shared" si="13"/>
        <v>434286.81</v>
      </c>
      <c r="F48" s="23">
        <f t="shared" si="13"/>
        <v>483551.23</v>
      </c>
      <c r="G48" s="23">
        <f t="shared" si="13"/>
        <v>1042629.7</v>
      </c>
      <c r="H48" s="23">
        <f t="shared" si="13"/>
        <v>443527.79</v>
      </c>
      <c r="I48" s="23">
        <f t="shared" si="13"/>
        <v>131763.37</v>
      </c>
      <c r="J48" s="23">
        <f t="shared" si="13"/>
        <v>349995.17</v>
      </c>
      <c r="K48" s="23">
        <f t="shared" si="13"/>
        <v>268400.99</v>
      </c>
      <c r="L48" s="23">
        <f t="shared" si="12"/>
        <v>5354956.45</v>
      </c>
    </row>
    <row r="49" spans="1:12" ht="17.25" customHeight="1">
      <c r="A49" s="34" t="s">
        <v>43</v>
      </c>
      <c r="B49" s="23">
        <f aca="true" t="shared" si="14" ref="B49:H49">ROUND(B30*B7,2)</f>
        <v>484779.61</v>
      </c>
      <c r="C49" s="23">
        <f t="shared" si="14"/>
        <v>778919.55</v>
      </c>
      <c r="D49" s="23">
        <f t="shared" si="14"/>
        <v>920851.07</v>
      </c>
      <c r="E49" s="23">
        <f t="shared" si="14"/>
        <v>430841.41</v>
      </c>
      <c r="F49" s="23">
        <f t="shared" si="14"/>
        <v>480174.31</v>
      </c>
      <c r="G49" s="23">
        <f t="shared" si="14"/>
        <v>1035199.62</v>
      </c>
      <c r="H49" s="23">
        <f t="shared" si="14"/>
        <v>408124.65</v>
      </c>
      <c r="I49" s="23">
        <f>ROUND(I30*I7,2)</f>
        <v>130697.65</v>
      </c>
      <c r="J49" s="23">
        <f>ROUND(J30*J7,2)</f>
        <v>347778.13</v>
      </c>
      <c r="K49" s="23">
        <f>ROUND(K30*K7,2)</f>
        <v>262700.87</v>
      </c>
      <c r="L49" s="23">
        <f t="shared" si="12"/>
        <v>5280066.870000001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31688.1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31688.1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137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19">
        <v>0</v>
      </c>
      <c r="J58" s="36">
        <v>0</v>
      </c>
      <c r="K58" s="19">
        <v>0</v>
      </c>
      <c r="L58" s="23">
        <f t="shared" si="12"/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-55560</v>
      </c>
      <c r="C64" s="35">
        <f t="shared" si="15"/>
        <v>-90919.31</v>
      </c>
      <c r="D64" s="35">
        <f t="shared" si="15"/>
        <v>-87758.43</v>
      </c>
      <c r="E64" s="35">
        <f t="shared" si="15"/>
        <v>-49072</v>
      </c>
      <c r="F64" s="35">
        <f t="shared" si="15"/>
        <v>-37476</v>
      </c>
      <c r="G64" s="35">
        <f t="shared" si="15"/>
        <v>-81846.68</v>
      </c>
      <c r="H64" s="35">
        <f t="shared" si="15"/>
        <v>-54648</v>
      </c>
      <c r="I64" s="35">
        <f t="shared" si="15"/>
        <v>-80975.88</v>
      </c>
      <c r="J64" s="35">
        <f t="shared" si="15"/>
        <v>-38508</v>
      </c>
      <c r="K64" s="35">
        <f t="shared" si="15"/>
        <v>-25784.65</v>
      </c>
      <c r="L64" s="35">
        <f aca="true" t="shared" si="16" ref="L64:L114">SUM(B64:K64)</f>
        <v>-602548.9500000001</v>
      </c>
    </row>
    <row r="65" spans="1:12" ht="18.75" customHeight="1">
      <c r="A65" s="16" t="s">
        <v>73</v>
      </c>
      <c r="B65" s="35">
        <f aca="true" t="shared" si="17" ref="B65:K65">B66+B67+B68+B69+B70+B71</f>
        <v>-55560</v>
      </c>
      <c r="C65" s="35">
        <f t="shared" si="17"/>
        <v>-90892</v>
      </c>
      <c r="D65" s="35">
        <f t="shared" si="17"/>
        <v>-86684</v>
      </c>
      <c r="E65" s="35">
        <f t="shared" si="17"/>
        <v>-49072</v>
      </c>
      <c r="F65" s="35">
        <f t="shared" si="17"/>
        <v>-37476</v>
      </c>
      <c r="G65" s="35">
        <f t="shared" si="17"/>
        <v>-80840</v>
      </c>
      <c r="H65" s="35">
        <f t="shared" si="17"/>
        <v>-54648</v>
      </c>
      <c r="I65" s="35">
        <f t="shared" si="17"/>
        <v>-10092</v>
      </c>
      <c r="J65" s="35">
        <f t="shared" si="17"/>
        <v>-38508</v>
      </c>
      <c r="K65" s="35">
        <f t="shared" si="17"/>
        <v>-25404</v>
      </c>
      <c r="L65" s="35">
        <f t="shared" si="16"/>
        <v>-529176</v>
      </c>
    </row>
    <row r="66" spans="1:12" ht="18.75" customHeight="1">
      <c r="A66" s="12" t="s">
        <v>74</v>
      </c>
      <c r="B66" s="35">
        <f>-ROUND(B9*$D$3,2)</f>
        <v>-55560</v>
      </c>
      <c r="C66" s="35">
        <f aca="true" t="shared" si="18" ref="C66:K66">-ROUND(C9*$D$3,2)</f>
        <v>-90892</v>
      </c>
      <c r="D66" s="35">
        <f t="shared" si="18"/>
        <v>-86684</v>
      </c>
      <c r="E66" s="35">
        <f t="shared" si="18"/>
        <v>-49072</v>
      </c>
      <c r="F66" s="35">
        <f t="shared" si="18"/>
        <v>-37476</v>
      </c>
      <c r="G66" s="35">
        <f t="shared" si="18"/>
        <v>-80840</v>
      </c>
      <c r="H66" s="35">
        <f t="shared" si="18"/>
        <v>-54648</v>
      </c>
      <c r="I66" s="35">
        <f t="shared" si="18"/>
        <v>-10092</v>
      </c>
      <c r="J66" s="35">
        <f t="shared" si="18"/>
        <v>-38508</v>
      </c>
      <c r="K66" s="35">
        <f t="shared" si="18"/>
        <v>-25404</v>
      </c>
      <c r="L66" s="35">
        <f t="shared" si="16"/>
        <v>-529176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103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s="67" customFormat="1" ht="18.75" customHeight="1">
      <c r="A72" s="16" t="s">
        <v>78</v>
      </c>
      <c r="B72" s="19">
        <v>0</v>
      </c>
      <c r="C72" s="63">
        <f aca="true" t="shared" si="19" ref="B72:K72">SUM(C73:C107)</f>
        <v>-27.31</v>
      </c>
      <c r="D72" s="35">
        <f t="shared" si="19"/>
        <v>-1074.43</v>
      </c>
      <c r="E72" s="19">
        <v>0</v>
      </c>
      <c r="F72" s="19">
        <v>0</v>
      </c>
      <c r="G72" s="35">
        <f t="shared" si="19"/>
        <v>-1006.68</v>
      </c>
      <c r="H72" s="19">
        <v>0</v>
      </c>
      <c r="I72" s="35">
        <f t="shared" si="19"/>
        <v>-70883.88</v>
      </c>
      <c r="J72" s="19">
        <v>0</v>
      </c>
      <c r="K72" s="63">
        <f t="shared" si="19"/>
        <v>-380.65</v>
      </c>
      <c r="L72" s="63">
        <f t="shared" si="16"/>
        <v>-73372.95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19">
        <v>0</v>
      </c>
      <c r="G75" s="19">
        <v>0</v>
      </c>
      <c r="H75" s="19">
        <v>0</v>
      </c>
      <c r="I75" s="44">
        <v>-2488.9</v>
      </c>
      <c r="J75" s="19">
        <v>0</v>
      </c>
      <c r="K75" s="63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450310.08999999997</v>
      </c>
      <c r="C111" s="24">
        <f t="shared" si="20"/>
        <v>718352.25</v>
      </c>
      <c r="D111" s="24">
        <f t="shared" si="20"/>
        <v>863884.7199999999</v>
      </c>
      <c r="E111" s="24">
        <f t="shared" si="20"/>
        <v>408653.81</v>
      </c>
      <c r="F111" s="24">
        <f t="shared" si="20"/>
        <v>456505.75</v>
      </c>
      <c r="G111" s="24">
        <f t="shared" si="20"/>
        <v>987664.7399999999</v>
      </c>
      <c r="H111" s="24">
        <f t="shared" si="20"/>
        <v>390042.72</v>
      </c>
      <c r="I111" s="24">
        <f>+I112+I113</f>
        <v>50787.48999999999</v>
      </c>
      <c r="J111" s="24">
        <f>+J112+J113</f>
        <v>325513.51999999996</v>
      </c>
      <c r="K111" s="24">
        <f>+K112+K113</f>
        <v>242616.34</v>
      </c>
      <c r="L111" s="45">
        <f t="shared" si="16"/>
        <v>4894331.429999999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433311.29</v>
      </c>
      <c r="C112" s="24">
        <f t="shared" si="21"/>
        <v>693773.96</v>
      </c>
      <c r="D112" s="24">
        <f t="shared" si="21"/>
        <v>839478.3999999999</v>
      </c>
      <c r="E112" s="24">
        <f t="shared" si="21"/>
        <v>385214.81</v>
      </c>
      <c r="F112" s="24">
        <f t="shared" si="21"/>
        <v>446075.23</v>
      </c>
      <c r="G112" s="24">
        <f t="shared" si="21"/>
        <v>960783.0199999999</v>
      </c>
      <c r="H112" s="24">
        <f t="shared" si="21"/>
        <v>388879.79</v>
      </c>
      <c r="I112" s="24">
        <f t="shared" si="21"/>
        <v>50787.48999999999</v>
      </c>
      <c r="J112" s="24">
        <f t="shared" si="21"/>
        <v>311487.17</v>
      </c>
      <c r="K112" s="24">
        <f t="shared" si="21"/>
        <v>242616.34</v>
      </c>
      <c r="L112" s="45">
        <f t="shared" si="16"/>
        <v>4752407.5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24406.32</v>
      </c>
      <c r="E113" s="24">
        <f t="shared" si="22"/>
        <v>23439</v>
      </c>
      <c r="F113" s="24">
        <f t="shared" si="22"/>
        <v>10430.52</v>
      </c>
      <c r="G113" s="24">
        <f t="shared" si="22"/>
        <v>26881.72</v>
      </c>
      <c r="H113" s="24">
        <f t="shared" si="22"/>
        <v>1162.9300000000003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141923.93000000002</v>
      </c>
      <c r="M113" s="73"/>
    </row>
    <row r="114" spans="1:12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63">
        <v>-3991.459999999999</v>
      </c>
      <c r="G114" s="19">
        <v>0</v>
      </c>
      <c r="H114" s="63">
        <v>-16109.75</v>
      </c>
      <c r="I114" s="19">
        <v>0</v>
      </c>
      <c r="J114" s="19">
        <v>0</v>
      </c>
      <c r="K114" s="19">
        <v>0</v>
      </c>
      <c r="L114" s="45">
        <f t="shared" si="16"/>
        <v>-20101.21</v>
      </c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2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4894331.42</v>
      </c>
    </row>
    <row r="120" spans="1:12" ht="18.75" customHeight="1">
      <c r="A120" s="26" t="s">
        <v>69</v>
      </c>
      <c r="B120" s="27">
        <v>57773.27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57773.27</v>
      </c>
    </row>
    <row r="121" spans="1:12" ht="18.75" customHeight="1">
      <c r="A121" s="26" t="s">
        <v>70</v>
      </c>
      <c r="B121" s="27">
        <v>392536.82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392536.82</v>
      </c>
    </row>
    <row r="122" spans="1:12" ht="18.75" customHeight="1">
      <c r="A122" s="26" t="s">
        <v>71</v>
      </c>
      <c r="B122" s="38">
        <v>0</v>
      </c>
      <c r="C122" s="27">
        <v>718352.26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718352.26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805120.76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805120.76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58763.96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58763.96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404567.26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404567.26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4086.54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4086.54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132546.21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132546.21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39452.75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39452.75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284506.78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284506.78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297700.98</v>
      </c>
      <c r="H131" s="38">
        <v>0</v>
      </c>
      <c r="I131" s="38">
        <v>0</v>
      </c>
      <c r="J131" s="38">
        <v>0</v>
      </c>
      <c r="K131" s="38"/>
      <c r="L131" s="39">
        <f t="shared" si="23"/>
        <v>297700.98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33276.82</v>
      </c>
      <c r="H132" s="38">
        <v>0</v>
      </c>
      <c r="I132" s="38">
        <v>0</v>
      </c>
      <c r="J132" s="38">
        <v>0</v>
      </c>
      <c r="K132" s="38"/>
      <c r="L132" s="39">
        <f t="shared" si="23"/>
        <v>33276.82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133729.11</v>
      </c>
      <c r="H133" s="38">
        <v>0</v>
      </c>
      <c r="I133" s="38">
        <v>0</v>
      </c>
      <c r="J133" s="38">
        <v>0</v>
      </c>
      <c r="K133" s="38"/>
      <c r="L133" s="39">
        <f t="shared" si="23"/>
        <v>133729.11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131628.19</v>
      </c>
      <c r="H134" s="38">
        <v>0</v>
      </c>
      <c r="I134" s="38">
        <v>0</v>
      </c>
      <c r="J134" s="38">
        <v>0</v>
      </c>
      <c r="K134" s="38"/>
      <c r="L134" s="39">
        <f t="shared" si="23"/>
        <v>131628.19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391329.64</v>
      </c>
      <c r="H135" s="38">
        <v>0</v>
      </c>
      <c r="I135" s="38">
        <v>0</v>
      </c>
      <c r="J135" s="38">
        <v>0</v>
      </c>
      <c r="K135" s="38"/>
      <c r="L135" s="39">
        <f t="shared" si="23"/>
        <v>391329.64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130414.15</v>
      </c>
      <c r="I136" s="38">
        <v>0</v>
      </c>
      <c r="J136" s="38">
        <v>0</v>
      </c>
      <c r="K136" s="38"/>
      <c r="L136" s="39">
        <f t="shared" si="23"/>
        <v>130414.15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259628.57</v>
      </c>
      <c r="I137" s="38">
        <v>0</v>
      </c>
      <c r="J137" s="38">
        <v>0</v>
      </c>
      <c r="K137" s="38"/>
      <c r="L137" s="39">
        <f t="shared" si="23"/>
        <v>259628.57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50787.49</v>
      </c>
      <c r="J138" s="38">
        <v>0</v>
      </c>
      <c r="K138" s="38"/>
      <c r="L138" s="39">
        <f t="shared" si="23"/>
        <v>50787.49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325513.52</v>
      </c>
      <c r="K139" s="38"/>
      <c r="L139" s="39">
        <f t="shared" si="23"/>
        <v>325513.52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242616.34</v>
      </c>
      <c r="L140" s="42">
        <f t="shared" si="23"/>
        <v>242616.34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325513.51999999996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2018-08-16T19:46:48Z</dcterms:modified>
  <cp:category/>
  <cp:version/>
  <cp:contentType/>
  <cp:contentStatus/>
</cp:coreProperties>
</file>