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<sst xmlns="http://schemas.openxmlformats.org/spreadsheetml/2006/main" count="145" uniqueCount="145">
  <si>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</si>
  <si>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</si>
  <si>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</si>
  <si>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</si>
  <si>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</si>
  <si>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</si>
  <si>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</si>
  <si>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</si>
  <si>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</si>
  <si>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</si>
  <si>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</si>
  <si>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</si>
  <si>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</si>
  <si>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</si>
  <si>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</si>
  <si>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</si>
  <si>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</si>
  <si>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</si>
  <si>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</si>
  <si>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</si>
  <si>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</si>
  <si>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</si>
  <si>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</si>
  <si>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</si>
  <si>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</si>
  <si>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</si>
  <si>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</si>
  <si>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</si>
  <si>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</si>
  <si>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</si>
  <si>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</si>
  <si>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</si>
  <si>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</si>
  <si>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</si>
  <si>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</si>
  <si>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</si>
  <si>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</si>
  <si>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</si>
  <si>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</si>
  <si>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</si>
  <si>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</si>
  <si>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</si>
  <si>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</si>
  <si>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</si>
  <si>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</si>
  <si>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</si>
  <si>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</si>
  <si>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</si>
  <si>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</si>
  <si>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</si>
  <si>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</si>
  <si>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</si>
  <si>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</si>
  <si>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</si>
  <si>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</si>
  <si>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</si>
  <si>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</si>
  <si>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</si>
  <si>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</si>
  <si>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</si>
  <si>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</si>
  <si>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</si>
  <si>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</si>
  <si>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</si>
  <si>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</si>
  <si>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</si>
  <si>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</si>
  <si>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</si>
  <si>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</si>
  <si>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</si>
  <si>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</si>
  <si>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</si>
  <si>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</si>
  <si>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</si>
  <si>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</si>
  <si>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</si>
  <si>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</si>
  <si>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</si>
  <si>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</si>
  <si>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</si>
  <si>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</si>
  <si>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</si>
  <si>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</si>
  <si>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</si>
  <si>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</si>
  <si>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</si>
  <si>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</si>
  <si>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</si>
  <si>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</si>
  <si>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</si>
  <si>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</si>
  <si>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</si>
  <si>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</si>
  <si>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</si>
  <si>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</si>
  <si>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</si>
  <si>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</si>
  <si>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</si>
  <si>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</si>
  <si>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</si>
  <si>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</si>
  <si>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</si>
  <si>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</si>
  <si>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</si>
  <si>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</si>
  <si>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</si>
  <si>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</si>
  <si>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</si>
  <si>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</si>
  <si>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</si>
  <si>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</si>
  <si>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</si>
  <si>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</si>
  <si>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</si>
  <si>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</si>
  <si>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</si>
  <si>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</si>
  <si>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</si>
  <si>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</si>
  <si>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</si>
  <si>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</si>
  <si>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</si>
  <si>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</si>
  <si>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</si>
  <si>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</si>
  <si>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</si>
  <si>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</si>
  <si>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</si>
  <si>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</si>
  <si>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</si>
  <si>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</si>
  <si>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</si>
  <si>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</si>
  <si>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</si>
  <si>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</si>
  <si>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</si>
  <si>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</si>
  <si>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</si>
  <si>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</si>
  <si>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</si>
  <si>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</si>
  <si>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</si>
  <si>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</si>
  <si>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</si>
  <si>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25/08/18 - VENCIMENTO 31/08/18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</si>
</sst>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313199</v>
      </c>
      <c r="C7" s="9">
        <f t="shared" si="0"/>
        <v>412963</v>
      </c>
      <c r="D7" s="9">
        <f t="shared" si="0"/>
        <v>443568</v>
      </c>
      <c r="E7" s="9">
        <f t="shared" si="0"/>
        <v>256370</v>
      </c>
      <c r="F7" s="9">
        <f t="shared" si="0"/>
        <v>251303</v>
      </c>
      <c r="G7" s="9">
        <f t="shared" si="0"/>
        <v>637345</v>
      </c>
      <c r="H7" s="9">
        <f t="shared" si="0"/>
        <v>255828</v>
      </c>
      <c r="I7" s="9">
        <f t="shared" si="0"/>
        <v>58883</v>
      </c>
      <c r="J7" s="9">
        <f t="shared" si="0"/>
        <v>181866</v>
      </c>
      <c r="K7" s="9">
        <f t="shared" si="0"/>
        <v>142851</v>
      </c>
      <c r="L7" s="9">
        <f t="shared" si="0"/>
        <v>2954176</v>
      </c>
      <c r="M7" s="49"/>
    </row>
    <row r="8" spans="1:12" ht="17.25" customHeight="1">
      <c r="A8" s="10" t="s">
        <v>95</v>
      </c>
      <c r="B8" s="11">
        <f>B9+B12+B16</f>
        <v>153277</v>
      </c>
      <c r="C8" s="11">
        <f aca="true" t="shared" si="1" ref="C8:K8">C9+C12+C16</f>
        <v>211329</v>
      </c>
      <c r="D8" s="11">
        <f t="shared" si="1"/>
        <v>212994</v>
      </c>
      <c r="E8" s="11">
        <f t="shared" si="1"/>
        <v>131671</v>
      </c>
      <c r="F8" s="11">
        <f t="shared" si="1"/>
        <v>114656</v>
      </c>
      <c r="G8" s="11">
        <f t="shared" si="1"/>
        <v>304734</v>
      </c>
      <c r="H8" s="11">
        <f t="shared" si="1"/>
        <v>139014</v>
      </c>
      <c r="I8" s="11">
        <f t="shared" si="1"/>
        <v>26971</v>
      </c>
      <c r="J8" s="11">
        <f t="shared" si="1"/>
        <v>87732</v>
      </c>
      <c r="K8" s="11">
        <f t="shared" si="1"/>
        <v>72293</v>
      </c>
      <c r="L8" s="11">
        <f aca="true" t="shared" si="2" ref="L8:L27">SUM(B8:K8)</f>
        <v>1454671</v>
      </c>
    </row>
    <row r="9" spans="1:12" ht="17.25" customHeight="1">
      <c r="A9" s="15" t="s">
        <v>16</v>
      </c>
      <c r="B9" s="13">
        <f>+B10+B11</f>
        <v>23943</v>
      </c>
      <c r="C9" s="13">
        <f aca="true" t="shared" si="3" ref="C9:K9">+C10+C11</f>
        <v>36813</v>
      </c>
      <c r="D9" s="13">
        <f t="shared" si="3"/>
        <v>32199</v>
      </c>
      <c r="E9" s="13">
        <f t="shared" si="3"/>
        <v>21387</v>
      </c>
      <c r="F9" s="13">
        <f t="shared" si="3"/>
        <v>13582</v>
      </c>
      <c r="G9" s="13">
        <f t="shared" si="3"/>
        <v>29255</v>
      </c>
      <c r="H9" s="13">
        <f t="shared" si="3"/>
        <v>25218</v>
      </c>
      <c r="I9" s="13">
        <f t="shared" si="3"/>
        <v>4934</v>
      </c>
      <c r="J9" s="13">
        <f t="shared" si="3"/>
        <v>12482</v>
      </c>
      <c r="K9" s="13">
        <f t="shared" si="3"/>
        <v>10070</v>
      </c>
      <c r="L9" s="11">
        <f t="shared" si="2"/>
        <v>209883</v>
      </c>
    </row>
    <row r="10" spans="1:12" ht="17.25" customHeight="1">
      <c r="A10" s="29" t="s">
        <v>17</v>
      </c>
      <c r="B10" s="13">
        <v>23943</v>
      </c>
      <c r="C10" s="13">
        <v>36813</v>
      </c>
      <c r="D10" s="13">
        <v>32199</v>
      </c>
      <c r="E10" s="13">
        <v>21387</v>
      </c>
      <c r="F10" s="13">
        <v>13582</v>
      </c>
      <c r="G10" s="13">
        <v>29255</v>
      </c>
      <c r="H10" s="13">
        <v>25218</v>
      </c>
      <c r="I10" s="13">
        <v>4934</v>
      </c>
      <c r="J10" s="13">
        <v>12482</v>
      </c>
      <c r="K10" s="13">
        <v>10070</v>
      </c>
      <c r="L10" s="11">
        <f t="shared" si="2"/>
        <v>209883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121738</v>
      </c>
      <c r="C12" s="17">
        <f t="shared" si="4"/>
        <v>163582</v>
      </c>
      <c r="D12" s="17">
        <f t="shared" si="4"/>
        <v>170453</v>
      </c>
      <c r="E12" s="17">
        <f t="shared" si="4"/>
        <v>103799</v>
      </c>
      <c r="F12" s="17">
        <f t="shared" si="4"/>
        <v>93549</v>
      </c>
      <c r="G12" s="17">
        <f t="shared" si="4"/>
        <v>256836</v>
      </c>
      <c r="H12" s="17">
        <f t="shared" si="4"/>
        <v>107364</v>
      </c>
      <c r="I12" s="17">
        <f t="shared" si="4"/>
        <v>20416</v>
      </c>
      <c r="J12" s="17">
        <f t="shared" si="4"/>
        <v>70849</v>
      </c>
      <c r="K12" s="17">
        <f t="shared" si="4"/>
        <v>58282</v>
      </c>
      <c r="L12" s="11">
        <f t="shared" si="2"/>
        <v>1166868</v>
      </c>
    </row>
    <row r="13" spans="1:14" s="67" customFormat="1" ht="17.25" customHeight="1">
      <c r="A13" s="74" t="s">
        <v>19</v>
      </c>
      <c r="B13" s="75">
        <v>61169</v>
      </c>
      <c r="C13" s="75">
        <v>87212</v>
      </c>
      <c r="D13" s="75">
        <v>93381</v>
      </c>
      <c r="E13" s="75">
        <v>54538</v>
      </c>
      <c r="F13" s="75">
        <v>46982</v>
      </c>
      <c r="G13" s="75">
        <v>119326</v>
      </c>
      <c r="H13" s="75">
        <v>49208</v>
      </c>
      <c r="I13" s="75">
        <v>11758</v>
      </c>
      <c r="J13" s="75">
        <v>38615</v>
      </c>
      <c r="K13" s="75">
        <v>28290</v>
      </c>
      <c r="L13" s="76">
        <f t="shared" si="2"/>
        <v>590479</v>
      </c>
      <c r="M13" s="77"/>
      <c r="N13" s="78"/>
    </row>
    <row r="14" spans="1:13" s="67" customFormat="1" ht="17.25" customHeight="1">
      <c r="A14" s="74" t="s">
        <v>20</v>
      </c>
      <c r="B14" s="75">
        <v>55681</v>
      </c>
      <c r="C14" s="75">
        <v>69167</v>
      </c>
      <c r="D14" s="75">
        <v>71717</v>
      </c>
      <c r="E14" s="75">
        <v>44767</v>
      </c>
      <c r="F14" s="75">
        <v>43617</v>
      </c>
      <c r="G14" s="75">
        <v>130150</v>
      </c>
      <c r="H14" s="75">
        <v>51540</v>
      </c>
      <c r="I14" s="75">
        <v>7686</v>
      </c>
      <c r="J14" s="75">
        <v>30265</v>
      </c>
      <c r="K14" s="75">
        <v>28038</v>
      </c>
      <c r="L14" s="76">
        <f t="shared" si="2"/>
        <v>532628</v>
      </c>
      <c r="M14" s="77"/>
    </row>
    <row r="15" spans="1:12" ht="17.25" customHeight="1">
      <c r="A15" s="14" t="s">
        <v>21</v>
      </c>
      <c r="B15" s="13">
        <v>4888</v>
      </c>
      <c r="C15" s="13">
        <v>7203</v>
      </c>
      <c r="D15" s="13">
        <v>5355</v>
      </c>
      <c r="E15" s="13">
        <v>4494</v>
      </c>
      <c r="F15" s="13">
        <v>2950</v>
      </c>
      <c r="G15" s="13">
        <v>7360</v>
      </c>
      <c r="H15" s="13">
        <v>6616</v>
      </c>
      <c r="I15" s="13">
        <v>972</v>
      </c>
      <c r="J15" s="13">
        <v>1969</v>
      </c>
      <c r="K15" s="13">
        <v>1954</v>
      </c>
      <c r="L15" s="11">
        <f t="shared" si="2"/>
        <v>43761</v>
      </c>
    </row>
    <row r="16" spans="1:12" ht="17.25" customHeight="1">
      <c r="A16" s="15" t="s">
        <v>91</v>
      </c>
      <c r="B16" s="13">
        <f>B17+B18+B19</f>
        <v>7596</v>
      </c>
      <c r="C16" s="13">
        <f aca="true" t="shared" si="5" ref="C16:K16">C17+C18+C19</f>
        <v>10934</v>
      </c>
      <c r="D16" s="13">
        <f t="shared" si="5"/>
        <v>10342</v>
      </c>
      <c r="E16" s="13">
        <f t="shared" si="5"/>
        <v>6485</v>
      </c>
      <c r="F16" s="13">
        <f t="shared" si="5"/>
        <v>7525</v>
      </c>
      <c r="G16" s="13">
        <f t="shared" si="5"/>
        <v>18643</v>
      </c>
      <c r="H16" s="13">
        <f t="shared" si="5"/>
        <v>6432</v>
      </c>
      <c r="I16" s="13">
        <f t="shared" si="5"/>
        <v>1621</v>
      </c>
      <c r="J16" s="13">
        <f t="shared" si="5"/>
        <v>4401</v>
      </c>
      <c r="K16" s="13">
        <f t="shared" si="5"/>
        <v>3941</v>
      </c>
      <c r="L16" s="11">
        <f t="shared" si="2"/>
        <v>77920</v>
      </c>
    </row>
    <row r="17" spans="1:12" ht="17.25" customHeight="1">
      <c r="A17" s="14" t="s">
        <v>92</v>
      </c>
      <c r="B17" s="13">
        <v>7574</v>
      </c>
      <c r="C17" s="13">
        <v>10914</v>
      </c>
      <c r="D17" s="13">
        <v>10321</v>
      </c>
      <c r="E17" s="13">
        <v>6461</v>
      </c>
      <c r="F17" s="13">
        <v>7519</v>
      </c>
      <c r="G17" s="13">
        <v>18607</v>
      </c>
      <c r="H17" s="13">
        <v>6401</v>
      </c>
      <c r="I17" s="13">
        <v>1621</v>
      </c>
      <c r="J17" s="13">
        <v>4398</v>
      </c>
      <c r="K17" s="13">
        <v>3937</v>
      </c>
      <c r="L17" s="11">
        <f t="shared" si="2"/>
        <v>77753</v>
      </c>
    </row>
    <row r="18" spans="1:12" ht="17.25" customHeight="1">
      <c r="A18" s="14" t="s">
        <v>93</v>
      </c>
      <c r="B18" s="13">
        <v>13</v>
      </c>
      <c r="C18" s="13">
        <v>12</v>
      </c>
      <c r="D18" s="13">
        <v>17</v>
      </c>
      <c r="E18" s="13">
        <v>21</v>
      </c>
      <c r="F18" s="13">
        <v>5</v>
      </c>
      <c r="G18" s="13">
        <v>19</v>
      </c>
      <c r="H18" s="13">
        <v>23</v>
      </c>
      <c r="I18" s="13">
        <v>0</v>
      </c>
      <c r="J18" s="13">
        <v>1</v>
      </c>
      <c r="K18" s="13">
        <v>4</v>
      </c>
      <c r="L18" s="11">
        <f t="shared" si="2"/>
        <v>115</v>
      </c>
    </row>
    <row r="19" spans="1:12" ht="17.25" customHeight="1">
      <c r="A19" s="14" t="s">
        <v>94</v>
      </c>
      <c r="B19" s="13">
        <v>9</v>
      </c>
      <c r="C19" s="13">
        <v>8</v>
      </c>
      <c r="D19" s="13">
        <v>4</v>
      </c>
      <c r="E19" s="13">
        <v>3</v>
      </c>
      <c r="F19" s="13">
        <v>1</v>
      </c>
      <c r="G19" s="13">
        <v>17</v>
      </c>
      <c r="H19" s="13">
        <v>8</v>
      </c>
      <c r="I19" s="13">
        <v>0</v>
      </c>
      <c r="J19" s="13">
        <v>2</v>
      </c>
      <c r="K19" s="13">
        <v>0</v>
      </c>
      <c r="L19" s="11">
        <f t="shared" si="2"/>
        <v>52</v>
      </c>
    </row>
    <row r="20" spans="1:12" ht="17.25" customHeight="1">
      <c r="A20" s="16" t="s">
        <v>22</v>
      </c>
      <c r="B20" s="11">
        <f>+B21+B22+B23</f>
        <v>89633</v>
      </c>
      <c r="C20" s="11">
        <f aca="true" t="shared" si="6" ref="C20:K20">+C21+C22+C23</f>
        <v>104629</v>
      </c>
      <c r="D20" s="11">
        <f t="shared" si="6"/>
        <v>124273</v>
      </c>
      <c r="E20" s="11">
        <f t="shared" si="6"/>
        <v>66528</v>
      </c>
      <c r="F20" s="11">
        <f t="shared" si="6"/>
        <v>85341</v>
      </c>
      <c r="G20" s="11">
        <f t="shared" si="6"/>
        <v>226552</v>
      </c>
      <c r="H20" s="11">
        <f t="shared" si="6"/>
        <v>66014</v>
      </c>
      <c r="I20" s="11">
        <f t="shared" si="6"/>
        <v>16503</v>
      </c>
      <c r="J20" s="11">
        <f t="shared" si="6"/>
        <v>48221</v>
      </c>
      <c r="K20" s="11">
        <f t="shared" si="6"/>
        <v>39676</v>
      </c>
      <c r="L20" s="11">
        <f t="shared" si="2"/>
        <v>867370</v>
      </c>
    </row>
    <row r="21" spans="1:13" s="67" customFormat="1" ht="17.25" customHeight="1">
      <c r="A21" s="60" t="s">
        <v>23</v>
      </c>
      <c r="B21" s="75">
        <v>49489</v>
      </c>
      <c r="C21" s="75">
        <v>62628</v>
      </c>
      <c r="D21" s="75">
        <v>75348</v>
      </c>
      <c r="E21" s="75">
        <v>39008</v>
      </c>
      <c r="F21" s="75">
        <v>47201</v>
      </c>
      <c r="G21" s="75">
        <v>111597</v>
      </c>
      <c r="H21" s="75">
        <v>35579</v>
      </c>
      <c r="I21" s="75">
        <v>10550</v>
      </c>
      <c r="J21" s="75">
        <v>28466</v>
      </c>
      <c r="K21" s="75">
        <v>20942</v>
      </c>
      <c r="L21" s="76">
        <f t="shared" si="2"/>
        <v>480808</v>
      </c>
      <c r="M21" s="77"/>
    </row>
    <row r="22" spans="1:13" s="67" customFormat="1" ht="17.25" customHeight="1">
      <c r="A22" s="60" t="s">
        <v>24</v>
      </c>
      <c r="B22" s="75">
        <v>37819</v>
      </c>
      <c r="C22" s="75">
        <v>39110</v>
      </c>
      <c r="D22" s="75">
        <v>46401</v>
      </c>
      <c r="E22" s="75">
        <v>25847</v>
      </c>
      <c r="F22" s="75">
        <v>36553</v>
      </c>
      <c r="G22" s="75">
        <v>110905</v>
      </c>
      <c r="H22" s="75">
        <v>28290</v>
      </c>
      <c r="I22" s="75">
        <v>5547</v>
      </c>
      <c r="J22" s="75">
        <v>18847</v>
      </c>
      <c r="K22" s="75">
        <v>17904</v>
      </c>
      <c r="L22" s="76">
        <f t="shared" si="2"/>
        <v>367223</v>
      </c>
      <c r="M22" s="77"/>
    </row>
    <row r="23" spans="1:12" ht="17.25" customHeight="1">
      <c r="A23" s="12" t="s">
        <v>25</v>
      </c>
      <c r="B23" s="13">
        <v>2325</v>
      </c>
      <c r="C23" s="13">
        <v>2891</v>
      </c>
      <c r="D23" s="13">
        <v>2524</v>
      </c>
      <c r="E23" s="13">
        <v>1673</v>
      </c>
      <c r="F23" s="13">
        <v>1587</v>
      </c>
      <c r="G23" s="13">
        <v>4050</v>
      </c>
      <c r="H23" s="13">
        <v>2145</v>
      </c>
      <c r="I23" s="13">
        <v>406</v>
      </c>
      <c r="J23" s="13">
        <v>908</v>
      </c>
      <c r="K23" s="13">
        <v>830</v>
      </c>
      <c r="L23" s="11">
        <f t="shared" si="2"/>
        <v>19339</v>
      </c>
    </row>
    <row r="24" spans="1:13" ht="17.25" customHeight="1">
      <c r="A24" s="16" t="s">
        <v>26</v>
      </c>
      <c r="B24" s="13">
        <f>+B25+B26</f>
        <v>70289</v>
      </c>
      <c r="C24" s="13">
        <f aca="true" t="shared" si="7" ref="C24:K24">+C25+C26</f>
        <v>97005</v>
      </c>
      <c r="D24" s="13">
        <f t="shared" si="7"/>
        <v>106301</v>
      </c>
      <c r="E24" s="13">
        <f t="shared" si="7"/>
        <v>58171</v>
      </c>
      <c r="F24" s="13">
        <f t="shared" si="7"/>
        <v>51306</v>
      </c>
      <c r="G24" s="13">
        <f t="shared" si="7"/>
        <v>106059</v>
      </c>
      <c r="H24" s="13">
        <f t="shared" si="7"/>
        <v>47395</v>
      </c>
      <c r="I24" s="13">
        <f t="shared" si="7"/>
        <v>15409</v>
      </c>
      <c r="J24" s="13">
        <f t="shared" si="7"/>
        <v>45913</v>
      </c>
      <c r="K24" s="13">
        <f t="shared" si="7"/>
        <v>30882</v>
      </c>
      <c r="L24" s="11">
        <f t="shared" si="2"/>
        <v>628730</v>
      </c>
      <c r="M24" s="50"/>
    </row>
    <row r="25" spans="1:13" ht="17.25" customHeight="1">
      <c r="A25" s="12" t="s">
        <v>112</v>
      </c>
      <c r="B25" s="13">
        <v>42291</v>
      </c>
      <c r="C25" s="13">
        <v>60856</v>
      </c>
      <c r="D25" s="13">
        <v>69373</v>
      </c>
      <c r="E25" s="13">
        <v>39230</v>
      </c>
      <c r="F25" s="13">
        <v>30205</v>
      </c>
      <c r="G25" s="13">
        <v>62549</v>
      </c>
      <c r="H25" s="13">
        <v>29340</v>
      </c>
      <c r="I25" s="13">
        <v>11303</v>
      </c>
      <c r="J25" s="13">
        <v>29136</v>
      </c>
      <c r="K25" s="13">
        <v>18785</v>
      </c>
      <c r="L25" s="11">
        <f t="shared" si="2"/>
        <v>393068</v>
      </c>
      <c r="M25" s="49"/>
    </row>
    <row r="26" spans="1:13" ht="17.25" customHeight="1">
      <c r="A26" s="12" t="s">
        <v>113</v>
      </c>
      <c r="B26" s="13">
        <v>27998</v>
      </c>
      <c r="C26" s="13">
        <v>36149</v>
      </c>
      <c r="D26" s="13">
        <v>36928</v>
      </c>
      <c r="E26" s="13">
        <v>18941</v>
      </c>
      <c r="F26" s="13">
        <v>21101</v>
      </c>
      <c r="G26" s="13">
        <v>43510</v>
      </c>
      <c r="H26" s="13">
        <v>18055</v>
      </c>
      <c r="I26" s="13">
        <v>4106</v>
      </c>
      <c r="J26" s="13">
        <v>16777</v>
      </c>
      <c r="K26" s="13">
        <v>12097</v>
      </c>
      <c r="L26" s="11">
        <f t="shared" si="2"/>
        <v>235662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3405</v>
      </c>
      <c r="I27" s="11">
        <v>0</v>
      </c>
      <c r="J27" s="11">
        <v>0</v>
      </c>
      <c r="K27" s="11">
        <v>0</v>
      </c>
      <c r="L27" s="11">
        <f t="shared" si="2"/>
        <v>3405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22872.49</v>
      </c>
      <c r="I35" s="19">
        <v>0</v>
      </c>
      <c r="J35" s="19">
        <v>0</v>
      </c>
      <c r="K35" s="19">
        <v>0</v>
      </c>
      <c r="L35" s="23">
        <f>SUM(B35:K35)</f>
        <v>22872.49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1008387.6900000001</v>
      </c>
      <c r="C47" s="22">
        <f aca="true" t="shared" si="11" ref="C47:H47">+C48+C60</f>
        <v>1486996.4</v>
      </c>
      <c r="D47" s="22">
        <f t="shared" si="11"/>
        <v>1753709.25</v>
      </c>
      <c r="E47" s="22">
        <f t="shared" si="11"/>
        <v>892748.4400000001</v>
      </c>
      <c r="F47" s="22">
        <f t="shared" si="11"/>
        <v>875872.99</v>
      </c>
      <c r="G47" s="22">
        <f t="shared" si="11"/>
        <v>1831879.6400000001</v>
      </c>
      <c r="H47" s="22">
        <f t="shared" si="11"/>
        <v>871182.3800000001</v>
      </c>
      <c r="I47" s="22">
        <f>+I48+I60</f>
        <v>307710.72</v>
      </c>
      <c r="J47" s="22">
        <f>+J48+J60</f>
        <v>609490.28</v>
      </c>
      <c r="K47" s="22">
        <f>+K48+K60</f>
        <v>465523.2</v>
      </c>
      <c r="L47" s="22">
        <f aca="true" t="shared" si="12" ref="L47:L60">SUM(B47:K47)</f>
        <v>10103500.99</v>
      </c>
    </row>
    <row r="48" spans="1:12" ht="17.25" customHeight="1">
      <c r="A48" s="16" t="s">
        <v>138</v>
      </c>
      <c r="B48" s="23">
        <f>SUM(B49:B59)</f>
        <v>991388.89</v>
      </c>
      <c r="C48" s="23">
        <f aca="true" t="shared" si="13" ref="C48:K48">SUM(C49:C59)</f>
        <v>1462418.1099999999</v>
      </c>
      <c r="D48" s="23">
        <f t="shared" si="13"/>
        <v>1729780.51</v>
      </c>
      <c r="E48" s="23">
        <f t="shared" si="13"/>
        <v>869309.4400000001</v>
      </c>
      <c r="F48" s="23">
        <f t="shared" si="13"/>
        <v>861451.01</v>
      </c>
      <c r="G48" s="23">
        <f t="shared" si="13"/>
        <v>1804997.9200000002</v>
      </c>
      <c r="H48" s="23">
        <f t="shared" si="13"/>
        <v>853909.7000000001</v>
      </c>
      <c r="I48" s="23">
        <f t="shared" si="13"/>
        <v>307710.72</v>
      </c>
      <c r="J48" s="23">
        <f t="shared" si="13"/>
        <v>595463.93</v>
      </c>
      <c r="K48" s="23">
        <f t="shared" si="13"/>
        <v>465523.2</v>
      </c>
      <c r="L48" s="23">
        <f t="shared" si="12"/>
        <v>9941953.43</v>
      </c>
    </row>
    <row r="49" spans="1:12" ht="17.25" customHeight="1">
      <c r="A49" s="34" t="s">
        <v>43</v>
      </c>
      <c r="B49" s="23">
        <f aca="true" t="shared" si="14" ref="B49:H49">ROUND(B30*B7,2)</f>
        <v>987297.21</v>
      </c>
      <c r="C49" s="23">
        <f t="shared" si="14"/>
        <v>1456644.39</v>
      </c>
      <c r="D49" s="23">
        <f t="shared" si="14"/>
        <v>1723394.75</v>
      </c>
      <c r="E49" s="23">
        <f t="shared" si="14"/>
        <v>865864.04</v>
      </c>
      <c r="F49" s="23">
        <f t="shared" si="14"/>
        <v>858074.09</v>
      </c>
      <c r="G49" s="23">
        <f t="shared" si="14"/>
        <v>1797567.84</v>
      </c>
      <c r="H49" s="23">
        <f t="shared" si="14"/>
        <v>827322.17</v>
      </c>
      <c r="I49" s="23">
        <f>ROUND(I30*I7,2)</f>
        <v>306645</v>
      </c>
      <c r="J49" s="23">
        <f>ROUND(J30*J7,2)</f>
        <v>593246.89</v>
      </c>
      <c r="K49" s="23">
        <f>ROUND(K30*K7,2)</f>
        <v>459823.08</v>
      </c>
      <c r="L49" s="23">
        <f t="shared" si="12"/>
        <v>9875879.46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22872.49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22872.49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-95772</v>
      </c>
      <c r="C64" s="35">
        <f t="shared" si="15"/>
        <v>-147279.31</v>
      </c>
      <c r="D64" s="35">
        <f t="shared" si="15"/>
        <v>-129870.43</v>
      </c>
      <c r="E64" s="35">
        <f t="shared" si="15"/>
        <v>-85548</v>
      </c>
      <c r="F64" s="35">
        <f t="shared" si="15"/>
        <v>-54328</v>
      </c>
      <c r="G64" s="35">
        <f t="shared" si="15"/>
        <v>-118026.68</v>
      </c>
      <c r="H64" s="35">
        <f t="shared" si="15"/>
        <v>-100872</v>
      </c>
      <c r="I64" s="35">
        <f t="shared" si="15"/>
        <v>-90619.88</v>
      </c>
      <c r="J64" s="35">
        <f t="shared" si="15"/>
        <v>-49928</v>
      </c>
      <c r="K64" s="35">
        <f t="shared" si="15"/>
        <v>-40660.65</v>
      </c>
      <c r="L64" s="35">
        <f aca="true" t="shared" si="16" ref="L64:L113">SUM(B64:K64)</f>
        <v>-912904.95</v>
      </c>
    </row>
    <row r="65" spans="1:12" ht="18.75" customHeight="1">
      <c r="A65" s="16" t="s">
        <v>73</v>
      </c>
      <c r="B65" s="35">
        <f aca="true" t="shared" si="17" ref="B65:K65">B66+B67+B68+B69+B70+B71</f>
        <v>-95772</v>
      </c>
      <c r="C65" s="35">
        <f t="shared" si="17"/>
        <v>-147252</v>
      </c>
      <c r="D65" s="35">
        <f t="shared" si="17"/>
        <v>-128796</v>
      </c>
      <c r="E65" s="35">
        <f t="shared" si="17"/>
        <v>-85548</v>
      </c>
      <c r="F65" s="35">
        <f t="shared" si="17"/>
        <v>-54328</v>
      </c>
      <c r="G65" s="35">
        <f t="shared" si="17"/>
        <v>-117020</v>
      </c>
      <c r="H65" s="35">
        <f t="shared" si="17"/>
        <v>-100872</v>
      </c>
      <c r="I65" s="35">
        <f t="shared" si="17"/>
        <v>-19736</v>
      </c>
      <c r="J65" s="35">
        <f t="shared" si="17"/>
        <v>-49928</v>
      </c>
      <c r="K65" s="35">
        <f t="shared" si="17"/>
        <v>-40280</v>
      </c>
      <c r="L65" s="35">
        <f t="shared" si="16"/>
        <v>-839532</v>
      </c>
    </row>
    <row r="66" spans="1:12" ht="18.75" customHeight="1">
      <c r="A66" s="12" t="s">
        <v>74</v>
      </c>
      <c r="B66" s="35">
        <f>-ROUND(B9*$D$3,2)</f>
        <v>-95772</v>
      </c>
      <c r="C66" s="35">
        <f aca="true" t="shared" si="18" ref="C66:K66">-ROUND(C9*$D$3,2)</f>
        <v>-147252</v>
      </c>
      <c r="D66" s="35">
        <f t="shared" si="18"/>
        <v>-128796</v>
      </c>
      <c r="E66" s="35">
        <f t="shared" si="18"/>
        <v>-85548</v>
      </c>
      <c r="F66" s="35">
        <f t="shared" si="18"/>
        <v>-54328</v>
      </c>
      <c r="G66" s="35">
        <f t="shared" si="18"/>
        <v>-117020</v>
      </c>
      <c r="H66" s="35">
        <f t="shared" si="18"/>
        <v>-100872</v>
      </c>
      <c r="I66" s="35">
        <f t="shared" si="18"/>
        <v>-19736</v>
      </c>
      <c r="J66" s="35">
        <f t="shared" si="18"/>
        <v>-49928</v>
      </c>
      <c r="K66" s="35">
        <f t="shared" si="18"/>
        <v>-40280</v>
      </c>
      <c r="L66" s="35">
        <f t="shared" si="16"/>
        <v>-839532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s="67" customFormat="1" ht="18.75" customHeight="1">
      <c r="A72" s="16" t="s">
        <v>78</v>
      </c>
      <c r="B72" s="19">
        <v>0</v>
      </c>
      <c r="C72" s="63">
        <f aca="true" t="shared" si="19" ref="B72:K72">SUM(C73:C107)</f>
        <v>-27.31</v>
      </c>
      <c r="D72" s="35">
        <f t="shared" si="19"/>
        <v>-1074.43</v>
      </c>
      <c r="E72" s="19">
        <v>0</v>
      </c>
      <c r="F72" s="19">
        <v>0</v>
      </c>
      <c r="G72" s="35">
        <f t="shared" si="19"/>
        <v>-1006.68</v>
      </c>
      <c r="H72" s="19">
        <v>0</v>
      </c>
      <c r="I72" s="35">
        <f t="shared" si="19"/>
        <v>-70883.88</v>
      </c>
      <c r="J72" s="19">
        <v>0</v>
      </c>
      <c r="K72" s="63">
        <f t="shared" si="19"/>
        <v>-380.65</v>
      </c>
      <c r="L72" s="63">
        <f t="shared" si="16"/>
        <v>-73372.95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44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912615.6900000001</v>
      </c>
      <c r="C111" s="24">
        <f t="shared" si="20"/>
        <v>1339717.0899999999</v>
      </c>
      <c r="D111" s="24">
        <f t="shared" si="20"/>
        <v>1623838.82</v>
      </c>
      <c r="E111" s="24">
        <f t="shared" si="20"/>
        <v>807200.4400000001</v>
      </c>
      <c r="F111" s="24">
        <f t="shared" si="20"/>
        <v>821544.99</v>
      </c>
      <c r="G111" s="24">
        <f t="shared" si="20"/>
        <v>1713852.9600000002</v>
      </c>
      <c r="H111" s="24">
        <f t="shared" si="20"/>
        <v>770310.3800000001</v>
      </c>
      <c r="I111" s="24">
        <f>+I112+I113</f>
        <v>217090.83999999997</v>
      </c>
      <c r="J111" s="24">
        <f>+J112+J113</f>
        <v>559562.28</v>
      </c>
      <c r="K111" s="24">
        <f>+K112+K113</f>
        <v>424862.55</v>
      </c>
      <c r="L111" s="45">
        <f t="shared" si="16"/>
        <v>9190596.040000001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895616.89</v>
      </c>
      <c r="C112" s="24">
        <f t="shared" si="21"/>
        <v>1315138.7999999998</v>
      </c>
      <c r="D112" s="24">
        <f t="shared" si="21"/>
        <v>1599910.08</v>
      </c>
      <c r="E112" s="24">
        <f t="shared" si="21"/>
        <v>783761.4400000001</v>
      </c>
      <c r="F112" s="24">
        <f t="shared" si="21"/>
        <v>807123.01</v>
      </c>
      <c r="G112" s="24">
        <f t="shared" si="21"/>
        <v>1686971.2400000002</v>
      </c>
      <c r="H112" s="24">
        <f t="shared" si="21"/>
        <v>753037.7000000001</v>
      </c>
      <c r="I112" s="24">
        <f t="shared" si="21"/>
        <v>217090.83999999997</v>
      </c>
      <c r="J112" s="24">
        <f t="shared" si="21"/>
        <v>545535.93</v>
      </c>
      <c r="K112" s="24">
        <f t="shared" si="21"/>
        <v>424862.55</v>
      </c>
      <c r="L112" s="45">
        <f t="shared" si="16"/>
        <v>9029048.48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23928.74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161547.56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9190596.040000001</v>
      </c>
      <c r="M119" s="51"/>
    </row>
    <row r="120" spans="1:12" ht="18.75" customHeight="1">
      <c r="A120" s="26" t="s">
        <v>69</v>
      </c>
      <c r="B120" s="27">
        <v>116353.19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116353.19</v>
      </c>
    </row>
    <row r="121" spans="1:12" ht="18.75" customHeight="1">
      <c r="A121" s="26" t="s">
        <v>70</v>
      </c>
      <c r="B121" s="27">
        <v>796262.5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796262.5</v>
      </c>
    </row>
    <row r="122" spans="1:12" ht="18.75" customHeight="1">
      <c r="A122" s="26" t="s">
        <v>71</v>
      </c>
      <c r="B122" s="38">
        <v>0</v>
      </c>
      <c r="C122" s="27">
        <v>1339717.09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1339717.09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1511844.65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1511844.65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111994.17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111994.17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799128.44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799128.44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8072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8072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229757.04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229757.04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68933.66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68933.66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522854.29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522854.29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536275.86</v>
      </c>
      <c r="H131" s="38">
        <v>0</v>
      </c>
      <c r="I131" s="38">
        <v>0</v>
      </c>
      <c r="J131" s="38">
        <v>0</v>
      </c>
      <c r="K131" s="38"/>
      <c r="L131" s="39">
        <f t="shared" si="23"/>
        <v>536275.86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45755.39</v>
      </c>
      <c r="H132" s="38">
        <v>0</v>
      </c>
      <c r="I132" s="38">
        <v>0</v>
      </c>
      <c r="J132" s="38">
        <v>0</v>
      </c>
      <c r="K132" s="38"/>
      <c r="L132" s="39">
        <f t="shared" si="23"/>
        <v>45755.39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12343.16</v>
      </c>
      <c r="H133" s="38">
        <v>0</v>
      </c>
      <c r="I133" s="38">
        <v>0</v>
      </c>
      <c r="J133" s="38">
        <v>0</v>
      </c>
      <c r="K133" s="38"/>
      <c r="L133" s="39">
        <f t="shared" si="23"/>
        <v>12343.16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449410.92</v>
      </c>
      <c r="H134" s="38">
        <v>0</v>
      </c>
      <c r="I134" s="38">
        <v>0</v>
      </c>
      <c r="J134" s="38">
        <v>0</v>
      </c>
      <c r="K134" s="38"/>
      <c r="L134" s="39">
        <f t="shared" si="23"/>
        <v>449410.92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670067.63</v>
      </c>
      <c r="H135" s="38">
        <v>0</v>
      </c>
      <c r="I135" s="38">
        <v>0</v>
      </c>
      <c r="J135" s="38">
        <v>0</v>
      </c>
      <c r="K135" s="38"/>
      <c r="L135" s="39">
        <f t="shared" si="23"/>
        <v>670067.63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261444.09</v>
      </c>
      <c r="I136" s="38">
        <v>0</v>
      </c>
      <c r="J136" s="38">
        <v>0</v>
      </c>
      <c r="K136" s="38"/>
      <c r="L136" s="39">
        <f t="shared" si="23"/>
        <v>261444.09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508866.29</v>
      </c>
      <c r="I137" s="38">
        <v>0</v>
      </c>
      <c r="J137" s="38">
        <v>0</v>
      </c>
      <c r="K137" s="38"/>
      <c r="L137" s="39">
        <f t="shared" si="23"/>
        <v>508866.29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217090.84</v>
      </c>
      <c r="J138" s="38">
        <v>0</v>
      </c>
      <c r="K138" s="38"/>
      <c r="L138" s="39">
        <f t="shared" si="23"/>
        <v>217090.84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559562.28</v>
      </c>
      <c r="K139" s="38"/>
      <c r="L139" s="39">
        <f t="shared" si="23"/>
        <v>559562.28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424862.55</v>
      </c>
      <c r="L140" s="42">
        <f t="shared" si="23"/>
        <v>424862.55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559562.28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2018-08-30T19:20:15Z</dcterms:modified>
  <cp:category/>
  <cp:version/>
  <cp:contentType/>
  <cp:contentStatus/>
</cp:coreProperties>
</file>