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<sst xmlns="http://schemas.openxmlformats.org/spreadsheetml/2006/main" count="114" uniqueCount="112">
  <si>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</si>
  <si>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</si>
  <si>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</si>
  <si>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</si>
  <si>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</si>
  <si>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</si>
  <si>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</si>
  <si>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</si>
  <si>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</si>
  <si>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</si>
  <si>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</si>
  <si>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</si>
  <si>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</si>
  <si>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</si>
  <si>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</si>
  <si>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</si>
  <si>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</si>
  <si>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</si>
  <si>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</si>
  <si>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</si>
  <si>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</si>
  <si>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</si>
  <si>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</si>
  <si>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</si>
  <si>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</si>
  <si>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</si>
  <si>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</si>
  <si>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</si>
  <si>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</si>
  <si>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</si>
  <si>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</si>
  <si>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</si>
  <si>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</si>
  <si>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</si>
  <si>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</si>
  <si>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</si>
  <si>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</si>
  <si>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</si>
  <si>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</si>
  <si>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</si>
  <si>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</si>
  <si>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</si>
  <si>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</si>
  <si>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</si>
  <si>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</si>
  <si>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</si>
  <si>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</si>
  <si>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</si>
  <si>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</si>
  <si>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</si>
  <si>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</si>
  <si>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</si>
  <si>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</si>
  <si>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</si>
  <si>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</si>
  <si>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</si>
  <si>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</si>
  <si>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</si>
  <si>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</si>
  <si>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</si>
  <si>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</si>
  <si>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</si>
  <si>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</si>
  <si>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</si>
  <si>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</si>
  <si>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</si>
  <si>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</si>
  <si>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</si>
  <si>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</si>
  <si>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</si>
  <si>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</si>
  <si>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</si>
  <si>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</si>
  <si>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</si>
  <si>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</si>
  <si>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</si>
  <si>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</si>
  <si>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</si>
  <si>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</si>
  <si>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</si>
  <si>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</si>
  <si>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</si>
  <si>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</si>
  <si>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</si>
  <si>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</si>
  <si>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</si>
  <si>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</si>
  <si>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</si>
  <si>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</si>
  <si>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</si>
  <si>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</si>
  <si>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</si>
  <si>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</si>
  <si>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</si>
  <si>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</si>
  <si>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</si>
  <si>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</si>
  <si>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</si>
  <si>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</si>
  <si>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</si>
  <si>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</si>
  <si>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</si>
  <si>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</si>
  <si>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</si>
  <si>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</si>
  <si>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</si>
  <si>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</si>
  <si>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</si>
  <si>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</si>
  <si>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28/08/18 - VENCIMENTO 04/09/18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</si>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</sst>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22" fillId="0" borderId="10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3" t="s">
        <v>29</v>
      </c>
      <c r="I6" s="63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516062</v>
      </c>
      <c r="C7" s="10">
        <f>C8+C20+C24</f>
        <v>382619</v>
      </c>
      <c r="D7" s="10">
        <f>D8+D20+D24</f>
        <v>386727</v>
      </c>
      <c r="E7" s="10">
        <f>E8+E20+E24</f>
        <v>66497</v>
      </c>
      <c r="F7" s="10">
        <f aca="true" t="shared" si="0" ref="F7:N7">F8+F20+F24</f>
        <v>345145</v>
      </c>
      <c r="G7" s="10">
        <f t="shared" si="0"/>
        <v>518020</v>
      </c>
      <c r="H7" s="10">
        <f>H8+H20+H24</f>
        <v>370184</v>
      </c>
      <c r="I7" s="10">
        <f>I8+I20+I24</f>
        <v>96923</v>
      </c>
      <c r="J7" s="10">
        <f>J8+J20+J24</f>
        <v>422321</v>
      </c>
      <c r="K7" s="10">
        <f>K8+K20+K24</f>
        <v>313272</v>
      </c>
      <c r="L7" s="10">
        <f>L8+L20+L24</f>
        <v>365811</v>
      </c>
      <c r="M7" s="10">
        <f t="shared" si="0"/>
        <v>154123</v>
      </c>
      <c r="N7" s="10">
        <f t="shared" si="0"/>
        <v>93530</v>
      </c>
      <c r="O7" s="10">
        <f>+O8+O20+O24</f>
        <v>4031234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224640</v>
      </c>
      <c r="C8" s="12">
        <f>+C9+C12+C16</f>
        <v>180187</v>
      </c>
      <c r="D8" s="12">
        <f>+D9+D12+D16</f>
        <v>195865</v>
      </c>
      <c r="E8" s="12">
        <f>+E9+E12+E16</f>
        <v>30195</v>
      </c>
      <c r="F8" s="12">
        <f aca="true" t="shared" si="1" ref="F8:N8">+F9+F12+F16</f>
        <v>164189</v>
      </c>
      <c r="G8" s="12">
        <f t="shared" si="1"/>
        <v>250622</v>
      </c>
      <c r="H8" s="12">
        <f>+H9+H12+H16</f>
        <v>172144</v>
      </c>
      <c r="I8" s="12">
        <f>+I9+I12+I16</f>
        <v>47046</v>
      </c>
      <c r="J8" s="12">
        <f>+J9+J12+J16</f>
        <v>202091</v>
      </c>
      <c r="K8" s="12">
        <f>+K9+K12+K16</f>
        <v>147908</v>
      </c>
      <c r="L8" s="12">
        <f>+L9+L12+L16</f>
        <v>163333</v>
      </c>
      <c r="M8" s="12">
        <f t="shared" si="1"/>
        <v>78984</v>
      </c>
      <c r="N8" s="12">
        <f t="shared" si="1"/>
        <v>49212</v>
      </c>
      <c r="O8" s="12">
        <f>SUM(B8:N8)</f>
        <v>1906416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19451</v>
      </c>
      <c r="C9" s="14">
        <v>19610</v>
      </c>
      <c r="D9" s="14">
        <v>13401</v>
      </c>
      <c r="E9" s="14">
        <v>2402</v>
      </c>
      <c r="F9" s="14">
        <v>11925</v>
      </c>
      <c r="G9" s="14">
        <v>20528</v>
      </c>
      <c r="H9" s="14">
        <v>19464</v>
      </c>
      <c r="I9" s="14">
        <v>5168</v>
      </c>
      <c r="J9" s="14">
        <v>11342</v>
      </c>
      <c r="K9" s="14">
        <v>15305</v>
      </c>
      <c r="L9" s="14">
        <v>11393</v>
      </c>
      <c r="M9" s="14">
        <v>8296</v>
      </c>
      <c r="N9" s="14">
        <v>5227</v>
      </c>
      <c r="O9" s="12">
        <f aca="true" t="shared" si="2" ref="O9:O19">SUM(B9:N9)</f>
        <v>163512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19451</v>
      </c>
      <c r="C10" s="14">
        <f>+C9-C11</f>
        <v>19610</v>
      </c>
      <c r="D10" s="14">
        <f>+D9-D11</f>
        <v>13401</v>
      </c>
      <c r="E10" s="14">
        <f>+E9-E11</f>
        <v>2402</v>
      </c>
      <c r="F10" s="14">
        <f aca="true" t="shared" si="3" ref="F10:N10">+F9-F11</f>
        <v>11925</v>
      </c>
      <c r="G10" s="14">
        <f t="shared" si="3"/>
        <v>20528</v>
      </c>
      <c r="H10" s="14">
        <f>+H9-H11</f>
        <v>19464</v>
      </c>
      <c r="I10" s="14">
        <f>+I9-I11</f>
        <v>5168</v>
      </c>
      <c r="J10" s="14">
        <f>+J9-J11</f>
        <v>11342</v>
      </c>
      <c r="K10" s="14">
        <f>+K9-K11</f>
        <v>15305</v>
      </c>
      <c r="L10" s="14">
        <f>+L9-L11</f>
        <v>11393</v>
      </c>
      <c r="M10" s="14">
        <f t="shared" si="3"/>
        <v>8296</v>
      </c>
      <c r="N10" s="14">
        <f t="shared" si="3"/>
        <v>5227</v>
      </c>
      <c r="O10" s="12">
        <f t="shared" si="2"/>
        <v>163512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195074</v>
      </c>
      <c r="C12" s="14">
        <f>C13+C14+C15</f>
        <v>152695</v>
      </c>
      <c r="D12" s="14">
        <f>D13+D14+D15</f>
        <v>174362</v>
      </c>
      <c r="E12" s="14">
        <f>E13+E14+E15</f>
        <v>26512</v>
      </c>
      <c r="F12" s="14">
        <f aca="true" t="shared" si="4" ref="F12:N12">F13+F14+F15</f>
        <v>144559</v>
      </c>
      <c r="G12" s="14">
        <f t="shared" si="4"/>
        <v>217883</v>
      </c>
      <c r="H12" s="14">
        <f>H13+H14+H15</f>
        <v>145489</v>
      </c>
      <c r="I12" s="14">
        <f>I13+I14+I15</f>
        <v>39913</v>
      </c>
      <c r="J12" s="14">
        <f>J13+J14+J15</f>
        <v>180787</v>
      </c>
      <c r="K12" s="14">
        <f>K13+K14+K15</f>
        <v>125984</v>
      </c>
      <c r="L12" s="14">
        <f>L13+L14+L15</f>
        <v>143511</v>
      </c>
      <c r="M12" s="14">
        <f t="shared" si="4"/>
        <v>67358</v>
      </c>
      <c r="N12" s="14">
        <f t="shared" si="4"/>
        <v>42229</v>
      </c>
      <c r="O12" s="12">
        <f t="shared" si="2"/>
        <v>1656356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97923</v>
      </c>
      <c r="C13" s="14">
        <v>76804</v>
      </c>
      <c r="D13" s="14">
        <v>85947</v>
      </c>
      <c r="E13" s="14">
        <v>13347</v>
      </c>
      <c r="F13" s="14">
        <v>70342</v>
      </c>
      <c r="G13" s="14">
        <v>107241</v>
      </c>
      <c r="H13" s="14">
        <v>74644</v>
      </c>
      <c r="I13" s="14">
        <v>20537</v>
      </c>
      <c r="J13" s="14">
        <v>91572</v>
      </c>
      <c r="K13" s="14">
        <v>62250</v>
      </c>
      <c r="L13" s="14">
        <v>70489</v>
      </c>
      <c r="M13" s="14">
        <v>32074</v>
      </c>
      <c r="N13" s="14">
        <v>19640</v>
      </c>
      <c r="O13" s="12">
        <f t="shared" si="2"/>
        <v>822810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89239</v>
      </c>
      <c r="C14" s="14">
        <v>66276</v>
      </c>
      <c r="D14" s="14">
        <v>83026</v>
      </c>
      <c r="E14" s="14">
        <v>11867</v>
      </c>
      <c r="F14" s="14">
        <v>66399</v>
      </c>
      <c r="G14" s="14">
        <v>97592</v>
      </c>
      <c r="H14" s="14">
        <v>63179</v>
      </c>
      <c r="I14" s="14">
        <v>17282</v>
      </c>
      <c r="J14" s="14">
        <v>83837</v>
      </c>
      <c r="K14" s="14">
        <v>58280</v>
      </c>
      <c r="L14" s="14">
        <v>67669</v>
      </c>
      <c r="M14" s="14">
        <v>32374</v>
      </c>
      <c r="N14" s="14">
        <v>21027</v>
      </c>
      <c r="O14" s="12">
        <f t="shared" si="2"/>
        <v>758047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7912</v>
      </c>
      <c r="C15" s="14">
        <v>9615</v>
      </c>
      <c r="D15" s="14">
        <v>5389</v>
      </c>
      <c r="E15" s="14">
        <v>1298</v>
      </c>
      <c r="F15" s="14">
        <v>7818</v>
      </c>
      <c r="G15" s="14">
        <v>13050</v>
      </c>
      <c r="H15" s="14">
        <v>7666</v>
      </c>
      <c r="I15" s="14">
        <v>2094</v>
      </c>
      <c r="J15" s="14">
        <v>5378</v>
      </c>
      <c r="K15" s="14">
        <v>5454</v>
      </c>
      <c r="L15" s="14">
        <v>5353</v>
      </c>
      <c r="M15" s="14">
        <v>2910</v>
      </c>
      <c r="N15" s="14">
        <v>1562</v>
      </c>
      <c r="O15" s="12">
        <f t="shared" si="2"/>
        <v>75499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10115</v>
      </c>
      <c r="C16" s="14">
        <f>C17+C18+C19</f>
        <v>7882</v>
      </c>
      <c r="D16" s="14">
        <f>D17+D18+D19</f>
        <v>8102</v>
      </c>
      <c r="E16" s="14">
        <f>E17+E18+E19</f>
        <v>1281</v>
      </c>
      <c r="F16" s="14">
        <f aca="true" t="shared" si="5" ref="F16:N16">F17+F18+F19</f>
        <v>7705</v>
      </c>
      <c r="G16" s="14">
        <f t="shared" si="5"/>
        <v>12211</v>
      </c>
      <c r="H16" s="14">
        <f>H17+H18+H19</f>
        <v>7191</v>
      </c>
      <c r="I16" s="14">
        <f>I17+I18+I19</f>
        <v>1965</v>
      </c>
      <c r="J16" s="14">
        <f>J17+J18+J19</f>
        <v>9962</v>
      </c>
      <c r="K16" s="14">
        <f>K17+K18+K19</f>
        <v>6619</v>
      </c>
      <c r="L16" s="14">
        <f>L17+L18+L19</f>
        <v>8429</v>
      </c>
      <c r="M16" s="14">
        <f t="shared" si="5"/>
        <v>3330</v>
      </c>
      <c r="N16" s="14">
        <f t="shared" si="5"/>
        <v>1756</v>
      </c>
      <c r="O16" s="12">
        <f t="shared" si="2"/>
        <v>86548</v>
      </c>
    </row>
    <row r="17" spans="1:26" ht="18.75" customHeight="1">
      <c r="A17" s="15" t="s">
        <v>16</v>
      </c>
      <c r="B17" s="14">
        <v>10097</v>
      </c>
      <c r="C17" s="14">
        <v>7864</v>
      </c>
      <c r="D17" s="14">
        <v>8085</v>
      </c>
      <c r="E17" s="14">
        <v>1278</v>
      </c>
      <c r="F17" s="14">
        <v>7692</v>
      </c>
      <c r="G17" s="14">
        <v>12188</v>
      </c>
      <c r="H17" s="14">
        <v>7179</v>
      </c>
      <c r="I17" s="14">
        <v>1964</v>
      </c>
      <c r="J17" s="14">
        <v>9955</v>
      </c>
      <c r="K17" s="14">
        <v>6608</v>
      </c>
      <c r="L17" s="14">
        <v>8411</v>
      </c>
      <c r="M17" s="14">
        <v>3308</v>
      </c>
      <c r="N17" s="14">
        <v>1752</v>
      </c>
      <c r="O17" s="12">
        <f t="shared" si="2"/>
        <v>86381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9</v>
      </c>
      <c r="C18" s="14">
        <v>13</v>
      </c>
      <c r="D18" s="14">
        <v>11</v>
      </c>
      <c r="E18" s="14">
        <v>3</v>
      </c>
      <c r="F18" s="14">
        <v>4</v>
      </c>
      <c r="G18" s="14">
        <v>14</v>
      </c>
      <c r="H18" s="14">
        <v>8</v>
      </c>
      <c r="I18" s="14">
        <v>1</v>
      </c>
      <c r="J18" s="14">
        <v>1</v>
      </c>
      <c r="K18" s="14">
        <v>8</v>
      </c>
      <c r="L18" s="14">
        <v>9</v>
      </c>
      <c r="M18" s="14">
        <v>7</v>
      </c>
      <c r="N18" s="14">
        <v>2</v>
      </c>
      <c r="O18" s="12">
        <f t="shared" si="2"/>
        <v>90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9</v>
      </c>
      <c r="C19" s="14">
        <v>5</v>
      </c>
      <c r="D19" s="14">
        <v>6</v>
      </c>
      <c r="E19" s="14">
        <v>0</v>
      </c>
      <c r="F19" s="14">
        <v>9</v>
      </c>
      <c r="G19" s="14">
        <v>9</v>
      </c>
      <c r="H19" s="14">
        <v>4</v>
      </c>
      <c r="I19" s="14">
        <v>0</v>
      </c>
      <c r="J19" s="14">
        <v>6</v>
      </c>
      <c r="K19" s="14">
        <v>3</v>
      </c>
      <c r="L19" s="14">
        <v>9</v>
      </c>
      <c r="M19" s="14">
        <v>15</v>
      </c>
      <c r="N19" s="14">
        <v>2</v>
      </c>
      <c r="O19" s="12">
        <f t="shared" si="2"/>
        <v>77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142132</v>
      </c>
      <c r="C20" s="18">
        <f>C21+C22+C23</f>
        <v>89455</v>
      </c>
      <c r="D20" s="18">
        <f>D21+D22+D23</f>
        <v>82485</v>
      </c>
      <c r="E20" s="18">
        <f>E21+E22+E23</f>
        <v>14402</v>
      </c>
      <c r="F20" s="18">
        <f aca="true" t="shared" si="6" ref="F20:N20">F21+F22+F23</f>
        <v>77153</v>
      </c>
      <c r="G20" s="18">
        <f t="shared" si="6"/>
        <v>114475</v>
      </c>
      <c r="H20" s="18">
        <f>H21+H22+H23</f>
        <v>95291</v>
      </c>
      <c r="I20" s="18">
        <f>I21+I22+I23</f>
        <v>23963</v>
      </c>
      <c r="J20" s="18">
        <f>J21+J22+J23</f>
        <v>110837</v>
      </c>
      <c r="K20" s="18">
        <f>K21+K22+K23</f>
        <v>76468</v>
      </c>
      <c r="L20" s="18">
        <f>L21+L22+L23</f>
        <v>111606</v>
      </c>
      <c r="M20" s="18">
        <f t="shared" si="6"/>
        <v>43706</v>
      </c>
      <c r="N20" s="18">
        <f t="shared" si="6"/>
        <v>25634</v>
      </c>
      <c r="O20" s="12">
        <f aca="true" t="shared" si="7" ref="O20:O26">SUM(B20:N20)</f>
        <v>1007607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78033</v>
      </c>
      <c r="C21" s="14">
        <v>52452</v>
      </c>
      <c r="D21" s="14">
        <v>46782</v>
      </c>
      <c r="E21" s="14">
        <v>8374</v>
      </c>
      <c r="F21" s="14">
        <v>43184</v>
      </c>
      <c r="G21" s="14">
        <v>65609</v>
      </c>
      <c r="H21" s="14">
        <v>55707</v>
      </c>
      <c r="I21" s="14">
        <v>14344</v>
      </c>
      <c r="J21" s="14">
        <v>62552</v>
      </c>
      <c r="K21" s="14">
        <v>42813</v>
      </c>
      <c r="L21" s="14">
        <v>60589</v>
      </c>
      <c r="M21" s="14">
        <v>23559</v>
      </c>
      <c r="N21" s="14">
        <v>13406</v>
      </c>
      <c r="O21" s="12">
        <f t="shared" si="7"/>
        <v>567404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60299</v>
      </c>
      <c r="C22" s="14">
        <v>33519</v>
      </c>
      <c r="D22" s="14">
        <v>33769</v>
      </c>
      <c r="E22" s="14">
        <v>5556</v>
      </c>
      <c r="F22" s="14">
        <v>31149</v>
      </c>
      <c r="G22" s="14">
        <v>44455</v>
      </c>
      <c r="H22" s="14">
        <v>36771</v>
      </c>
      <c r="I22" s="14">
        <v>8966</v>
      </c>
      <c r="J22" s="14">
        <v>45422</v>
      </c>
      <c r="K22" s="14">
        <v>31488</v>
      </c>
      <c r="L22" s="14">
        <v>48362</v>
      </c>
      <c r="M22" s="14">
        <v>18824</v>
      </c>
      <c r="N22" s="14">
        <v>11572</v>
      </c>
      <c r="O22" s="12">
        <f t="shared" si="7"/>
        <v>410152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3800</v>
      </c>
      <c r="C23" s="14">
        <v>3484</v>
      </c>
      <c r="D23" s="14">
        <v>1934</v>
      </c>
      <c r="E23" s="14">
        <v>472</v>
      </c>
      <c r="F23" s="14">
        <v>2820</v>
      </c>
      <c r="G23" s="14">
        <v>4411</v>
      </c>
      <c r="H23" s="14">
        <v>2813</v>
      </c>
      <c r="I23" s="14">
        <v>653</v>
      </c>
      <c r="J23" s="14">
        <v>2863</v>
      </c>
      <c r="K23" s="14">
        <v>2167</v>
      </c>
      <c r="L23" s="14">
        <v>2655</v>
      </c>
      <c r="M23" s="14">
        <v>1323</v>
      </c>
      <c r="N23" s="14">
        <v>656</v>
      </c>
      <c r="O23" s="12">
        <f t="shared" si="7"/>
        <v>30051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149290</v>
      </c>
      <c r="C24" s="14">
        <f>C25+C26</f>
        <v>112977</v>
      </c>
      <c r="D24" s="14">
        <f>D25+D26</f>
        <v>108377</v>
      </c>
      <c r="E24" s="14">
        <f>E25+E26</f>
        <v>21900</v>
      </c>
      <c r="F24" s="14">
        <f aca="true" t="shared" si="8" ref="F24:N24">F25+F26</f>
        <v>103803</v>
      </c>
      <c r="G24" s="14">
        <f t="shared" si="8"/>
        <v>152923</v>
      </c>
      <c r="H24" s="14">
        <f>H25+H26</f>
        <v>102749</v>
      </c>
      <c r="I24" s="14">
        <f>I25+I26</f>
        <v>25914</v>
      </c>
      <c r="J24" s="14">
        <f>J25+J26</f>
        <v>109393</v>
      </c>
      <c r="K24" s="14">
        <f>K25+K26</f>
        <v>88896</v>
      </c>
      <c r="L24" s="14">
        <f>L25+L26</f>
        <v>90872</v>
      </c>
      <c r="M24" s="14">
        <f t="shared" si="8"/>
        <v>31433</v>
      </c>
      <c r="N24" s="14">
        <f t="shared" si="8"/>
        <v>18684</v>
      </c>
      <c r="O24" s="12">
        <f t="shared" si="7"/>
        <v>1117211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78039</v>
      </c>
      <c r="C25" s="14">
        <v>65689</v>
      </c>
      <c r="D25" s="14">
        <v>61244</v>
      </c>
      <c r="E25" s="14">
        <v>13579</v>
      </c>
      <c r="F25" s="14">
        <v>59904</v>
      </c>
      <c r="G25" s="14">
        <v>93344</v>
      </c>
      <c r="H25" s="14">
        <v>63549</v>
      </c>
      <c r="I25" s="14">
        <v>16818</v>
      </c>
      <c r="J25" s="14">
        <v>58234</v>
      </c>
      <c r="K25" s="14">
        <v>51609</v>
      </c>
      <c r="L25" s="14">
        <v>48699</v>
      </c>
      <c r="M25" s="14">
        <v>17088</v>
      </c>
      <c r="N25" s="14">
        <v>8875</v>
      </c>
      <c r="O25" s="12">
        <f t="shared" si="7"/>
        <v>636671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71251</v>
      </c>
      <c r="C26" s="14">
        <v>47288</v>
      </c>
      <c r="D26" s="14">
        <v>47133</v>
      </c>
      <c r="E26" s="14">
        <v>8321</v>
      </c>
      <c r="F26" s="14">
        <v>43899</v>
      </c>
      <c r="G26" s="14">
        <v>59579</v>
      </c>
      <c r="H26" s="14">
        <v>39200</v>
      </c>
      <c r="I26" s="14">
        <v>9096</v>
      </c>
      <c r="J26" s="14">
        <v>51159</v>
      </c>
      <c r="K26" s="14">
        <v>37287</v>
      </c>
      <c r="L26" s="14">
        <v>42173</v>
      </c>
      <c r="M26" s="14">
        <v>14345</v>
      </c>
      <c r="N26" s="14">
        <v>9809</v>
      </c>
      <c r="O26" s="12">
        <f t="shared" si="7"/>
        <v>480540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45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4.28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48</v>
      </c>
      <c r="B36" s="59">
        <f>B37+B38+B39+B40</f>
        <v>1132681.7672</v>
      </c>
      <c r="C36" s="59">
        <f aca="true" t="shared" si="11" ref="C36:N36">C37+C38+C39+C40</f>
        <v>883416.3139</v>
      </c>
      <c r="D36" s="59">
        <f t="shared" si="11"/>
        <v>768922.3589</v>
      </c>
      <c r="E36" s="59">
        <f t="shared" si="11"/>
        <v>196784.5721</v>
      </c>
      <c r="F36" s="59">
        <f t="shared" si="11"/>
        <v>780011.8075</v>
      </c>
      <c r="G36" s="59">
        <f t="shared" si="11"/>
        <v>921982.102</v>
      </c>
      <c r="H36" s="59">
        <f t="shared" si="11"/>
        <v>805911.6984000001</v>
      </c>
      <c r="I36" s="59">
        <f>I37+I38+I39+I40</f>
        <v>212106.29320000001</v>
      </c>
      <c r="J36" s="59">
        <f>J37+J38+J39+J40</f>
        <v>927210.8414</v>
      </c>
      <c r="K36" s="59">
        <f>K37+K38+K39+K40</f>
        <v>792376.8411999999</v>
      </c>
      <c r="L36" s="59">
        <f>L37+L38+L39+L40</f>
        <v>898151.4354</v>
      </c>
      <c r="M36" s="59">
        <f t="shared" si="11"/>
        <v>477941.61950000003</v>
      </c>
      <c r="N36" s="59">
        <f t="shared" si="11"/>
        <v>246475.843</v>
      </c>
      <c r="O36" s="59">
        <f>O37+O38+O39+O40</f>
        <v>9043973.493700001</v>
      </c>
    </row>
    <row r="37" spans="1:15" ht="18.75" customHeight="1">
      <c r="A37" s="56" t="s">
        <v>49</v>
      </c>
      <c r="B37" s="53">
        <f aca="true" t="shared" si="12" ref="B37:N37">B29*B7</f>
        <v>1127905.1072</v>
      </c>
      <c r="C37" s="53">
        <f t="shared" si="12"/>
        <v>879296.7239</v>
      </c>
      <c r="D37" s="53">
        <f t="shared" si="12"/>
        <v>758255.6289</v>
      </c>
      <c r="E37" s="53">
        <f t="shared" si="12"/>
        <v>196784.5721</v>
      </c>
      <c r="F37" s="53">
        <f t="shared" si="12"/>
        <v>777093.9675</v>
      </c>
      <c r="G37" s="53">
        <f t="shared" si="12"/>
        <v>917206.2119999999</v>
      </c>
      <c r="H37" s="53">
        <f t="shared" si="12"/>
        <v>802410.8384000001</v>
      </c>
      <c r="I37" s="53">
        <f>I29*I7</f>
        <v>212106.29320000001</v>
      </c>
      <c r="J37" s="53">
        <f>J29*J7</f>
        <v>917872.4614</v>
      </c>
      <c r="K37" s="53">
        <f>K29*K7</f>
        <v>778355.6111999999</v>
      </c>
      <c r="L37" s="53">
        <f>L29*L7</f>
        <v>889432.8654</v>
      </c>
      <c r="M37" s="53">
        <f t="shared" si="12"/>
        <v>472618.1795</v>
      </c>
      <c r="N37" s="53">
        <f t="shared" si="12"/>
        <v>245338.543</v>
      </c>
      <c r="O37" s="55">
        <f>SUM(B37:N37)</f>
        <v>8974677.003700001</v>
      </c>
    </row>
    <row r="38" spans="1:15" ht="18.75" customHeight="1">
      <c r="A38" s="56" t="s">
        <v>50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51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52</v>
      </c>
      <c r="B40" s="53">
        <v>4776.66</v>
      </c>
      <c r="C40" s="53">
        <v>4119.59</v>
      </c>
      <c r="D40" s="53">
        <v>10666.73</v>
      </c>
      <c r="E40" s="53">
        <v>0</v>
      </c>
      <c r="F40" s="53">
        <v>2917.84</v>
      </c>
      <c r="G40" s="53">
        <v>4775.89</v>
      </c>
      <c r="H40" s="53">
        <v>3500.86</v>
      </c>
      <c r="I40" s="53">
        <v>0</v>
      </c>
      <c r="J40" s="53">
        <v>9338.38</v>
      </c>
      <c r="K40" s="53">
        <v>14021.23</v>
      </c>
      <c r="L40" s="53">
        <v>8718.57</v>
      </c>
      <c r="M40" s="53">
        <v>5323.44</v>
      </c>
      <c r="N40" s="53">
        <v>1137.3</v>
      </c>
      <c r="O40" s="55">
        <f>SUM(B40:N40)</f>
        <v>69296.48999999999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53</v>
      </c>
      <c r="B42" s="25">
        <f>+B43+B46+B58+B59+B60-B62</f>
        <v>-78073.6</v>
      </c>
      <c r="C42" s="25">
        <f aca="true" t="shared" si="15" ref="C42:O42">+C43+C46+C58+C59+C60-C62</f>
        <v>-78440</v>
      </c>
      <c r="D42" s="25">
        <f t="shared" si="15"/>
        <v>-78199.67</v>
      </c>
      <c r="E42" s="25">
        <f t="shared" si="15"/>
        <v>-9945</v>
      </c>
      <c r="F42" s="25">
        <f t="shared" si="15"/>
        <v>-48200</v>
      </c>
      <c r="G42" s="25">
        <f t="shared" si="15"/>
        <v>-82612</v>
      </c>
      <c r="H42" s="25">
        <f t="shared" si="15"/>
        <v>-78058.2</v>
      </c>
      <c r="I42" s="25">
        <f t="shared" si="15"/>
        <v>-22211.2</v>
      </c>
      <c r="J42" s="25">
        <f t="shared" si="15"/>
        <v>-45368</v>
      </c>
      <c r="K42" s="25">
        <f t="shared" si="15"/>
        <v>-61220</v>
      </c>
      <c r="L42" s="25">
        <f t="shared" si="15"/>
        <v>-45572</v>
      </c>
      <c r="M42" s="25">
        <f t="shared" si="15"/>
        <v>-33184</v>
      </c>
      <c r="N42" s="25">
        <f t="shared" si="15"/>
        <v>-22449.700000000004</v>
      </c>
      <c r="O42" s="25">
        <f t="shared" si="15"/>
        <v>-683533.3699999999</v>
      </c>
    </row>
    <row r="43" spans="1:15" ht="18.75" customHeight="1">
      <c r="A43" s="17" t="s">
        <v>54</v>
      </c>
      <c r="B43" s="26">
        <f>B44+B45</f>
        <v>-77804</v>
      </c>
      <c r="C43" s="26">
        <f>C44+C45</f>
        <v>-78440</v>
      </c>
      <c r="D43" s="26">
        <f>D44+D45</f>
        <v>-53604</v>
      </c>
      <c r="E43" s="26">
        <f>E44+E45</f>
        <v>-9608</v>
      </c>
      <c r="F43" s="26">
        <f aca="true" t="shared" si="16" ref="F43:N43">F44+F45</f>
        <v>-47700</v>
      </c>
      <c r="G43" s="26">
        <f t="shared" si="16"/>
        <v>-82112</v>
      </c>
      <c r="H43" s="26">
        <f t="shared" si="16"/>
        <v>-77856</v>
      </c>
      <c r="I43" s="26">
        <f>I44+I45</f>
        <v>-20672</v>
      </c>
      <c r="J43" s="26">
        <f>J44+J45</f>
        <v>-45368</v>
      </c>
      <c r="K43" s="26">
        <f>K44+K45</f>
        <v>-61220</v>
      </c>
      <c r="L43" s="26">
        <f>L44+L45</f>
        <v>-45572</v>
      </c>
      <c r="M43" s="26">
        <f t="shared" si="16"/>
        <v>-33184</v>
      </c>
      <c r="N43" s="26">
        <f t="shared" si="16"/>
        <v>-20908</v>
      </c>
      <c r="O43" s="25">
        <f aca="true" t="shared" si="17" ref="O43:O62">SUM(B43:N43)</f>
        <v>-654048</v>
      </c>
    </row>
    <row r="44" spans="1:26" ht="18.75" customHeight="1">
      <c r="A44" s="13" t="s">
        <v>55</v>
      </c>
      <c r="B44" s="20">
        <f>ROUND(-B9*$D$3,2)</f>
        <v>-77804</v>
      </c>
      <c r="C44" s="20">
        <f>ROUND(-C9*$D$3,2)</f>
        <v>-78440</v>
      </c>
      <c r="D44" s="20">
        <f>ROUND(-D9*$D$3,2)</f>
        <v>-53604</v>
      </c>
      <c r="E44" s="20">
        <f>ROUND(-E9*$D$3,2)</f>
        <v>-9608</v>
      </c>
      <c r="F44" s="20">
        <f aca="true" t="shared" si="18" ref="F44:N44">ROUND(-F9*$D$3,2)</f>
        <v>-47700</v>
      </c>
      <c r="G44" s="20">
        <f t="shared" si="18"/>
        <v>-82112</v>
      </c>
      <c r="H44" s="20">
        <f t="shared" si="18"/>
        <v>-77856</v>
      </c>
      <c r="I44" s="20">
        <f>ROUND(-I9*$D$3,2)</f>
        <v>-20672</v>
      </c>
      <c r="J44" s="20">
        <f>ROUND(-J9*$D$3,2)</f>
        <v>-45368</v>
      </c>
      <c r="K44" s="20">
        <f>ROUND(-K9*$D$3,2)</f>
        <v>-61220</v>
      </c>
      <c r="L44" s="20">
        <f>ROUND(-L9*$D$3,2)</f>
        <v>-45572</v>
      </c>
      <c r="M44" s="20">
        <f t="shared" si="18"/>
        <v>-33184</v>
      </c>
      <c r="N44" s="20">
        <f t="shared" si="18"/>
        <v>-20908</v>
      </c>
      <c r="O44" s="46">
        <f t="shared" si="17"/>
        <v>-654048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-269.6</v>
      </c>
      <c r="C46" s="26">
        <f aca="true" t="shared" si="20" ref="C46:O46">SUM(C47:C57)</f>
        <v>0</v>
      </c>
      <c r="D46" s="26">
        <f t="shared" si="20"/>
        <v>-24595.67</v>
      </c>
      <c r="E46" s="26">
        <f t="shared" si="20"/>
        <v>-337</v>
      </c>
      <c r="F46" s="26">
        <f t="shared" si="20"/>
        <v>-500</v>
      </c>
      <c r="G46" s="26">
        <f t="shared" si="20"/>
        <v>-500</v>
      </c>
      <c r="H46" s="26">
        <f t="shared" si="20"/>
        <v>-202.2</v>
      </c>
      <c r="I46" s="26">
        <f t="shared" si="20"/>
        <v>-1539.2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-404.4</v>
      </c>
      <c r="O46" s="26">
        <f t="shared" si="20"/>
        <v>-28348.07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-500-22747.67</f>
        <v>-23247.67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-25247.67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-269.6</v>
      </c>
      <c r="C51" s="24">
        <v>0</v>
      </c>
      <c r="D51" s="24">
        <v>-1348</v>
      </c>
      <c r="E51" s="24">
        <v>-337</v>
      </c>
      <c r="F51" s="24">
        <v>0</v>
      </c>
      <c r="G51" s="24">
        <v>0</v>
      </c>
      <c r="H51" s="24">
        <v>-202.2</v>
      </c>
      <c r="I51" s="24">
        <v>-539.2</v>
      </c>
      <c r="J51" s="24">
        <v>0</v>
      </c>
      <c r="K51" s="24">
        <v>0</v>
      </c>
      <c r="L51" s="24">
        <v>0</v>
      </c>
      <c r="M51" s="24">
        <v>0</v>
      </c>
      <c r="N51" s="24">
        <v>-404.4</v>
      </c>
      <c r="O51" s="24">
        <f t="shared" si="17"/>
        <v>-3100.4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 t="s">
        <v>110</v>
      </c>
      <c r="B60" s="74">
        <v>0</v>
      </c>
      <c r="C60" s="74">
        <v>0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4">
        <v>-9440.83</v>
      </c>
      <c r="O60" s="20">
        <f t="shared" si="17"/>
        <v>-9440.83</v>
      </c>
    </row>
    <row r="61" spans="1:26" ht="15.75">
      <c r="A61" s="2" t="s">
        <v>67</v>
      </c>
      <c r="B61" s="29">
        <f aca="true" t="shared" si="21" ref="B61:N61">+B36+B42</f>
        <v>1054608.1671999998</v>
      </c>
      <c r="C61" s="29">
        <f t="shared" si="21"/>
        <v>804976.3139</v>
      </c>
      <c r="D61" s="29">
        <f t="shared" si="21"/>
        <v>690722.6889</v>
      </c>
      <c r="E61" s="29">
        <f t="shared" si="21"/>
        <v>186839.5721</v>
      </c>
      <c r="F61" s="29">
        <f t="shared" si="21"/>
        <v>731811.8075</v>
      </c>
      <c r="G61" s="29">
        <f t="shared" si="21"/>
        <v>839370.102</v>
      </c>
      <c r="H61" s="29">
        <f t="shared" si="21"/>
        <v>727853.4984000002</v>
      </c>
      <c r="I61" s="29">
        <f t="shared" si="21"/>
        <v>189895.0932</v>
      </c>
      <c r="J61" s="29">
        <f>+J36+J42</f>
        <v>881842.8414</v>
      </c>
      <c r="K61" s="29">
        <f>+K36+K42</f>
        <v>731156.8411999999</v>
      </c>
      <c r="L61" s="29">
        <f>+L36+L42</f>
        <v>852579.4354</v>
      </c>
      <c r="M61" s="29">
        <f t="shared" si="21"/>
        <v>444757.61950000003</v>
      </c>
      <c r="N61" s="29">
        <f t="shared" si="21"/>
        <v>224026.14299999998</v>
      </c>
      <c r="O61" s="29">
        <f>SUM(B61:N61)</f>
        <v>8360440.123699999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 t="s">
        <v>111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-8303.53</v>
      </c>
      <c r="O62" s="47">
        <f t="shared" si="17"/>
        <v>-8303.53</v>
      </c>
    </row>
    <row r="63" spans="1:18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R63" s="75"/>
    </row>
    <row r="64" spans="1:15" ht="18.75" customHeight="1">
      <c r="A64" s="2" t="s">
        <v>68</v>
      </c>
      <c r="B64" s="36">
        <f>SUM(B65:B78)</f>
        <v>1054608.17</v>
      </c>
      <c r="C64" s="36">
        <f aca="true" t="shared" si="22" ref="C64:N64">SUM(C65:C78)</f>
        <v>804976.32</v>
      </c>
      <c r="D64" s="36">
        <f t="shared" si="22"/>
        <v>690722.69</v>
      </c>
      <c r="E64" s="36">
        <f t="shared" si="22"/>
        <v>186839.57</v>
      </c>
      <c r="F64" s="36">
        <f t="shared" si="22"/>
        <v>731811.81</v>
      </c>
      <c r="G64" s="36">
        <f t="shared" si="22"/>
        <v>839370.1</v>
      </c>
      <c r="H64" s="36">
        <f t="shared" si="22"/>
        <v>727853.5</v>
      </c>
      <c r="I64" s="36">
        <f t="shared" si="22"/>
        <v>189895.09</v>
      </c>
      <c r="J64" s="36">
        <f t="shared" si="22"/>
        <v>881842.84</v>
      </c>
      <c r="K64" s="36">
        <f t="shared" si="22"/>
        <v>731156.84</v>
      </c>
      <c r="L64" s="36">
        <f t="shared" si="22"/>
        <v>852579.44</v>
      </c>
      <c r="M64" s="36">
        <f t="shared" si="22"/>
        <v>444757.62</v>
      </c>
      <c r="N64" s="36">
        <f t="shared" si="22"/>
        <v>224026.14</v>
      </c>
      <c r="O64" s="29">
        <f>SUM(O65:O78)</f>
        <v>8360440.129999999</v>
      </c>
    </row>
    <row r="65" spans="1:16" ht="18.75" customHeight="1">
      <c r="A65" s="17" t="s">
        <v>69</v>
      </c>
      <c r="B65" s="36">
        <v>206976.46</v>
      </c>
      <c r="C65" s="36">
        <v>231304.08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438280.54</v>
      </c>
      <c r="P65"/>
    </row>
    <row r="66" spans="1:16" ht="18.75" customHeight="1">
      <c r="A66" s="17" t="s">
        <v>70</v>
      </c>
      <c r="B66" s="36">
        <v>847631.71</v>
      </c>
      <c r="C66" s="36">
        <v>573672.24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1421303.95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690722.69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690722.69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186839.57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186839.57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731811.81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731811.81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839370.1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839370.1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727853.5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727853.5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189895.09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189895.09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881842.84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881842.84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731156.84</v>
      </c>
      <c r="L74" s="35">
        <v>0</v>
      </c>
      <c r="M74" s="35">
        <v>0</v>
      </c>
      <c r="N74" s="35">
        <v>0</v>
      </c>
      <c r="O74" s="29">
        <f t="shared" si="23"/>
        <v>731156.84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852579.44</v>
      </c>
      <c r="M75" s="35">
        <v>0</v>
      </c>
      <c r="N75" s="35">
        <v>0</v>
      </c>
      <c r="O75" s="26">
        <f t="shared" si="23"/>
        <v>852579.44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444757.62</v>
      </c>
      <c r="N76" s="35">
        <v>0</v>
      </c>
      <c r="O76" s="29">
        <f t="shared" si="23"/>
        <v>444757.62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224026.14</v>
      </c>
      <c r="O77" s="26">
        <f t="shared" si="23"/>
        <v>224026.14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2.4484527348650005</v>
      </c>
      <c r="C82" s="44">
        <v>2.6001251485067107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0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4" t="s">
        <v>102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104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2018-09-03T17:38:59Z</dcterms:modified>
  <cp:category/>
  <cp:version/>
  <cp:contentType/>
  <cp:contentStatus/>
</cp:coreProperties>
</file>