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<sst xmlns="http://schemas.openxmlformats.org/spreadsheetml/2006/main" count="77" uniqueCount="76">
  <si>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</si>
  <si>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</si>
  <si>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</si>
  <si>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</si>
  <si>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</si>
  <si>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</si>
  <si>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</si>
  <si>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</si>
  <si>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</si>
  <si>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</si>
  <si>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</si>
  <si>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</si>
  <si>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</si>
  <si>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</si>
  <si>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</si>
  <si>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</si>
  <si>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</si>
  <si>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</si>
  <si>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</si>
  <si>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</si>
  <si>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</si>
  <si>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</si>
  <si>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</si>
  <si>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</si>
  <si>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</si>
  <si>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</si>
  <si>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</si>
  <si>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</si>
  <si>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</si>
  <si>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</si>
  <si>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</si>
  <si>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</si>
  <si>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</si>
  <si>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</si>
  <si>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</si>
  <si>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</si>
  <si>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</si>
  <si>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</si>
  <si>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</si>
  <si>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</si>
  <si>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</si>
  <si>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</si>
  <si>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</si>
  <si>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</si>
  <si>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</si>
  <si>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</si>
  <si>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</si>
  <si>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</si>
  <si>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</si>
  <si>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</si>
  <si>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</si>
  <si>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</si>
  <si>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</si>
  <si>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</si>
  <si>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</si>
  <si>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</si>
  <si>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</si>
  <si>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</si>
  <si>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</si>
  <si>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</si>
  <si>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</si>
  <si>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</si>
  <si>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</si>
  <si>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</si>
  <si>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</si>
  <si>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</si>
  <si>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</si>
  <si>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</si>
  <si>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</si>
  <si>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</si>
  <si>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</si>
  <si>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</si>
  <si>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</si>
  <si>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</si>
  <si>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</si>
  <si>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21/12/19 - VENCIMENTO 30/12/19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</si>
</sst>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47" fillId="0" borderId="0" xfId="0" applyNumberFormat="1" applyFont="1" applyAlignment="1">
      <alignment/>
    </xf>
    <xf numFmtId="4" fontId="48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6.1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59318</v>
      </c>
      <c r="C7" s="10">
        <f>C8+C11</f>
        <v>82962</v>
      </c>
      <c r="D7" s="10">
        <f aca="true" t="shared" si="0" ref="D7:K7">D8+D11</f>
        <v>224852</v>
      </c>
      <c r="E7" s="10">
        <f t="shared" si="0"/>
        <v>200620</v>
      </c>
      <c r="F7" s="10">
        <f t="shared" si="0"/>
        <v>186980</v>
      </c>
      <c r="G7" s="10">
        <f t="shared" si="0"/>
        <v>97338</v>
      </c>
      <c r="H7" s="10">
        <f t="shared" si="0"/>
        <v>42613</v>
      </c>
      <c r="I7" s="10">
        <f t="shared" si="0"/>
        <v>83495</v>
      </c>
      <c r="J7" s="10">
        <f t="shared" si="0"/>
        <v>62898</v>
      </c>
      <c r="K7" s="10">
        <f t="shared" si="0"/>
        <v>155498</v>
      </c>
      <c r="L7" s="10">
        <f>SUM(B7:K7)</f>
        <v>1196574</v>
      </c>
      <c r="M7" s="11"/>
    </row>
    <row r="8" spans="1:13" ht="17.25" customHeight="1">
      <c r="A8" s="12" t="s">
        <v>18</v>
      </c>
      <c r="B8" s="13">
        <f>B9+B10</f>
        <v>7403</v>
      </c>
      <c r="C8" s="13">
        <f aca="true" t="shared" si="1" ref="C8:K8">C9+C10</f>
        <v>8783</v>
      </c>
      <c r="D8" s="13">
        <f t="shared" si="1"/>
        <v>24210</v>
      </c>
      <c r="E8" s="13">
        <f t="shared" si="1"/>
        <v>20961</v>
      </c>
      <c r="F8" s="13">
        <f t="shared" si="1"/>
        <v>17543</v>
      </c>
      <c r="G8" s="13">
        <f t="shared" si="1"/>
        <v>10499</v>
      </c>
      <c r="H8" s="13">
        <f t="shared" si="1"/>
        <v>4152</v>
      </c>
      <c r="I8" s="13">
        <f t="shared" si="1"/>
        <v>6444</v>
      </c>
      <c r="J8" s="13">
        <f t="shared" si="1"/>
        <v>5839</v>
      </c>
      <c r="K8" s="13">
        <f t="shared" si="1"/>
        <v>14499</v>
      </c>
      <c r="L8" s="13">
        <f>SUM(B8:K8)</f>
        <v>120333</v>
      </c>
      <c r="M8"/>
    </row>
    <row r="9" spans="1:13" ht="17.25" customHeight="1">
      <c r="A9" s="14" t="s">
        <v>19</v>
      </c>
      <c r="B9" s="15">
        <v>7398</v>
      </c>
      <c r="C9" s="15">
        <v>8783</v>
      </c>
      <c r="D9" s="15">
        <v>24210</v>
      </c>
      <c r="E9" s="15">
        <v>20961</v>
      </c>
      <c r="F9" s="15">
        <v>17543</v>
      </c>
      <c r="G9" s="15">
        <v>10499</v>
      </c>
      <c r="H9" s="15">
        <v>4152</v>
      </c>
      <c r="I9" s="15">
        <v>6444</v>
      </c>
      <c r="J9" s="15">
        <v>5839</v>
      </c>
      <c r="K9" s="15">
        <v>14499</v>
      </c>
      <c r="L9" s="13">
        <f>SUM(B9:K9)</f>
        <v>120328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51915</v>
      </c>
      <c r="C11" s="15">
        <v>74179</v>
      </c>
      <c r="D11" s="15">
        <v>200642</v>
      </c>
      <c r="E11" s="15">
        <v>179659</v>
      </c>
      <c r="F11" s="15">
        <v>169437</v>
      </c>
      <c r="G11" s="15">
        <v>86839</v>
      </c>
      <c r="H11" s="15">
        <v>38461</v>
      </c>
      <c r="I11" s="15">
        <v>77051</v>
      </c>
      <c r="J11" s="15">
        <v>57059</v>
      </c>
      <c r="K11" s="15">
        <v>140999</v>
      </c>
      <c r="L11" s="13">
        <f>SUM(B11:K11)</f>
        <v>1076241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345467.16000000003</v>
      </c>
      <c r="C17" s="25">
        <f aca="true" t="shared" si="2" ref="C17:L17">C18+C19+C20+C21+C22</f>
        <v>268431.02999999997</v>
      </c>
      <c r="D17" s="25">
        <f t="shared" si="2"/>
        <v>819680.2</v>
      </c>
      <c r="E17" s="25">
        <f t="shared" si="2"/>
        <v>739070.75</v>
      </c>
      <c r="F17" s="25">
        <f t="shared" si="2"/>
        <v>618913.2499999999</v>
      </c>
      <c r="G17" s="25">
        <f t="shared" si="2"/>
        <v>380456.15</v>
      </c>
      <c r="H17" s="25">
        <f t="shared" si="2"/>
        <v>167177.78999999998</v>
      </c>
      <c r="I17" s="25">
        <f t="shared" si="2"/>
        <v>290294.15</v>
      </c>
      <c r="J17" s="25">
        <f t="shared" si="2"/>
        <v>252971.13999999998</v>
      </c>
      <c r="K17" s="25">
        <f t="shared" si="2"/>
        <v>467698.04</v>
      </c>
      <c r="L17" s="25">
        <f t="shared" si="2"/>
        <v>4350159.659999999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341452.2</v>
      </c>
      <c r="C18" s="33">
        <f t="shared" si="3"/>
        <v>257314.94</v>
      </c>
      <c r="D18" s="33">
        <f t="shared" si="3"/>
        <v>830558.32</v>
      </c>
      <c r="E18" s="33">
        <f t="shared" si="3"/>
        <v>749436.07</v>
      </c>
      <c r="F18" s="33">
        <f t="shared" si="3"/>
        <v>618305.46</v>
      </c>
      <c r="G18" s="33">
        <f t="shared" si="3"/>
        <v>353697.09</v>
      </c>
      <c r="H18" s="33">
        <f t="shared" si="3"/>
        <v>170605.41</v>
      </c>
      <c r="I18" s="33">
        <f t="shared" si="3"/>
        <v>277645.92</v>
      </c>
      <c r="J18" s="33">
        <f t="shared" si="3"/>
        <v>225200</v>
      </c>
      <c r="K18" s="33">
        <f t="shared" si="3"/>
        <v>454567.3</v>
      </c>
      <c r="L18" s="33">
        <f>SUM(B18:K18)</f>
        <v>4278782.71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384.39</v>
      </c>
      <c r="C19" s="33">
        <f t="shared" si="4"/>
        <v>6621.35</v>
      </c>
      <c r="D19" s="33">
        <f t="shared" si="4"/>
        <v>-29837.02</v>
      </c>
      <c r="E19" s="33">
        <f t="shared" si="4"/>
        <v>-16827.67</v>
      </c>
      <c r="F19" s="33">
        <f t="shared" si="4"/>
        <v>-5966.87</v>
      </c>
      <c r="G19" s="33">
        <f t="shared" si="4"/>
        <v>14268.12</v>
      </c>
      <c r="H19" s="33">
        <f t="shared" si="4"/>
        <v>-11260.19</v>
      </c>
      <c r="I19" s="33">
        <f t="shared" si="4"/>
        <v>28724.13</v>
      </c>
      <c r="J19" s="33">
        <f t="shared" si="4"/>
        <v>18018.4</v>
      </c>
      <c r="K19" s="33">
        <f t="shared" si="4"/>
        <v>-3606.62</v>
      </c>
      <c r="L19" s="33">
        <f>SUM(B19:K19)</f>
        <v>518.0200000000032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-51297.32</v>
      </c>
      <c r="C25" s="33">
        <f t="shared" si="5"/>
        <v>-37766.9</v>
      </c>
      <c r="D25" s="33">
        <f t="shared" si="5"/>
        <v>-104103</v>
      </c>
      <c r="E25" s="33">
        <f t="shared" si="5"/>
        <v>-94576.65000000001</v>
      </c>
      <c r="F25" s="33">
        <f t="shared" si="5"/>
        <v>-75434.9</v>
      </c>
      <c r="G25" s="33">
        <f t="shared" si="5"/>
        <v>-45145.7</v>
      </c>
      <c r="H25" s="33">
        <f t="shared" si="5"/>
        <v>-25491.85</v>
      </c>
      <c r="I25" s="33">
        <f t="shared" si="5"/>
        <v>-27709.2</v>
      </c>
      <c r="J25" s="33">
        <f t="shared" si="5"/>
        <v>-25107.7</v>
      </c>
      <c r="K25" s="33">
        <f t="shared" si="5"/>
        <v>-62345.7</v>
      </c>
      <c r="L25" s="33">
        <f aca="true" t="shared" si="6" ref="L25:L31">SUM(B25:K25)</f>
        <v>-548978.92</v>
      </c>
      <c r="M25"/>
    </row>
    <row r="26" spans="1:13" ht="18.75" customHeight="1">
      <c r="A26" s="27" t="s">
        <v>31</v>
      </c>
      <c r="B26" s="33">
        <f>B27+B28+B29+B30</f>
        <v>-31811.4</v>
      </c>
      <c r="C26" s="33">
        <f aca="true" t="shared" si="7" ref="C26:K26">C27+C28+C29+C30</f>
        <v>-37766.9</v>
      </c>
      <c r="D26" s="33">
        <f t="shared" si="7"/>
        <v>-104103</v>
      </c>
      <c r="E26" s="33">
        <f t="shared" si="7"/>
        <v>-90132.3</v>
      </c>
      <c r="F26" s="33">
        <f t="shared" si="7"/>
        <v>-75434.9</v>
      </c>
      <c r="G26" s="33">
        <f t="shared" si="7"/>
        <v>-45145.7</v>
      </c>
      <c r="H26" s="33">
        <f t="shared" si="7"/>
        <v>-17853.6</v>
      </c>
      <c r="I26" s="33">
        <f t="shared" si="7"/>
        <v>-27709.2</v>
      </c>
      <c r="J26" s="33">
        <f t="shared" si="7"/>
        <v>-25107.7</v>
      </c>
      <c r="K26" s="33">
        <f t="shared" si="7"/>
        <v>-62345.7</v>
      </c>
      <c r="L26" s="33">
        <f t="shared" si="6"/>
        <v>-517410.4</v>
      </c>
      <c r="M26"/>
    </row>
    <row r="27" spans="1:13" s="36" customFormat="1" ht="18.75" customHeight="1">
      <c r="A27" s="34" t="s">
        <v>60</v>
      </c>
      <c r="B27" s="33">
        <f>-ROUND((B9)*$E$3,2)</f>
        <v>-31811.4</v>
      </c>
      <c r="C27" s="33">
        <f aca="true" t="shared" si="8" ref="C27:K27">-ROUND((C9)*$E$3,2)</f>
        <v>-37766.9</v>
      </c>
      <c r="D27" s="33">
        <f t="shared" si="8"/>
        <v>-104103</v>
      </c>
      <c r="E27" s="33">
        <f t="shared" si="8"/>
        <v>-90132.3</v>
      </c>
      <c r="F27" s="33">
        <f t="shared" si="8"/>
        <v>-75434.9</v>
      </c>
      <c r="G27" s="33">
        <f t="shared" si="8"/>
        <v>-45145.7</v>
      </c>
      <c r="H27" s="33">
        <f t="shared" si="8"/>
        <v>-17853.6</v>
      </c>
      <c r="I27" s="33">
        <f t="shared" si="8"/>
        <v>-27709.2</v>
      </c>
      <c r="J27" s="33">
        <f t="shared" si="8"/>
        <v>-25107.7</v>
      </c>
      <c r="K27" s="33">
        <f t="shared" si="8"/>
        <v>-62345.7</v>
      </c>
      <c r="L27" s="33">
        <f t="shared" si="6"/>
        <v>-517410.4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294169.84</v>
      </c>
      <c r="C46" s="41">
        <f t="shared" si="11"/>
        <v>230664.12999999998</v>
      </c>
      <c r="D46" s="41">
        <f t="shared" si="11"/>
        <v>715577.2</v>
      </c>
      <c r="E46" s="41">
        <f>IF(+E17+E25+E47&lt;0,0,E17+E26)</f>
        <v>0</v>
      </c>
      <c r="F46" s="41">
        <f t="shared" si="11"/>
        <v>543478.3499999999</v>
      </c>
      <c r="G46" s="41">
        <f t="shared" si="11"/>
        <v>335310.45</v>
      </c>
      <c r="H46" s="41">
        <f t="shared" si="11"/>
        <v>141685.93999999997</v>
      </c>
      <c r="I46" s="41">
        <f t="shared" si="11"/>
        <v>262584.95</v>
      </c>
      <c r="J46" s="41">
        <f t="shared" si="11"/>
        <v>227863.43999999997</v>
      </c>
      <c r="K46" s="41">
        <f t="shared" si="11"/>
        <v>405352.33999999997</v>
      </c>
      <c r="L46" s="42">
        <f>SUM(B46:K46)</f>
        <v>3156686.6399999997</v>
      </c>
      <c r="M46" s="62"/>
    </row>
    <row r="47" spans="1:13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-953664.24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33">
        <f>SUM(C47:K47)</f>
        <v>-953664.24</v>
      </c>
      <c r="M47" s="63"/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IF(+E17+E25+E47&gt;0,0,E17+E25+E47)</f>
        <v>-309170.14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33">
        <f>SUM(C48:K48)</f>
        <v>-309170.14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294169.84</v>
      </c>
      <c r="C52" s="41">
        <f aca="true" t="shared" si="12" ref="C52:J52">SUM(C53:C64)</f>
        <v>230664.13</v>
      </c>
      <c r="D52" s="41">
        <f t="shared" si="12"/>
        <v>715577.2</v>
      </c>
      <c r="E52" s="41">
        <f t="shared" si="12"/>
        <v>0</v>
      </c>
      <c r="F52" s="41">
        <f t="shared" si="12"/>
        <v>543478.36</v>
      </c>
      <c r="G52" s="41">
        <f t="shared" si="12"/>
        <v>335310.45</v>
      </c>
      <c r="H52" s="41">
        <f t="shared" si="12"/>
        <v>141685.93</v>
      </c>
      <c r="I52" s="41">
        <f t="shared" si="12"/>
        <v>262584.95</v>
      </c>
      <c r="J52" s="41">
        <f t="shared" si="12"/>
        <v>227863.43</v>
      </c>
      <c r="K52" s="41">
        <f>SUM(K53:K66)</f>
        <v>405352.34</v>
      </c>
      <c r="L52" s="46">
        <f>SUM(B52:K52)</f>
        <v>3156686.6300000004</v>
      </c>
      <c r="M52" s="40"/>
    </row>
    <row r="53" spans="1:13" ht="18.75" customHeight="1">
      <c r="A53" s="47" t="s">
        <v>52</v>
      </c>
      <c r="B53" s="48">
        <v>294169.84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294169.84</v>
      </c>
      <c r="M53" s="40"/>
    </row>
    <row r="54" spans="1:12" ht="18.75" customHeight="1">
      <c r="A54" s="47" t="s">
        <v>63</v>
      </c>
      <c r="B54" s="17">
        <v>0</v>
      </c>
      <c r="C54" s="48">
        <v>201531.25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201531.25</v>
      </c>
    </row>
    <row r="55" spans="1:12" ht="18.75" customHeight="1">
      <c r="A55" s="47" t="s">
        <v>64</v>
      </c>
      <c r="B55" s="17">
        <v>0</v>
      </c>
      <c r="C55" s="48">
        <v>29132.88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29132.88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715577.2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715577.2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0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543478.36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543478.36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335310.45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335310.45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141685.93</v>
      </c>
      <c r="I60" s="17">
        <v>0</v>
      </c>
      <c r="J60" s="17">
        <v>0</v>
      </c>
      <c r="K60" s="17">
        <v>0</v>
      </c>
      <c r="L60" s="46">
        <f t="shared" si="13"/>
        <v>141685.93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262584.95</v>
      </c>
      <c r="J61" s="17">
        <v>0</v>
      </c>
      <c r="K61" s="17">
        <v>0</v>
      </c>
      <c r="L61" s="46">
        <f t="shared" si="13"/>
        <v>262584.95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227863.43</v>
      </c>
      <c r="K62" s="17">
        <v>0</v>
      </c>
      <c r="L62" s="46">
        <f t="shared" si="13"/>
        <v>227863.43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196352.67</v>
      </c>
      <c r="L63" s="46">
        <f t="shared" si="13"/>
        <v>196352.67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208999.67</v>
      </c>
      <c r="L64" s="46">
        <f t="shared" si="13"/>
        <v>208999.67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2020-01-02T11:54:11Z</dcterms:modified>
  <cp:category/>
  <cp:version/>
  <cp:contentType/>
  <cp:contentStatus/>
</cp:coreProperties>
</file>