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<sst xmlns="http://schemas.openxmlformats.org/spreadsheetml/2006/main" count="77" uniqueCount="74">
  <si>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</si>
  <si>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</si>
  <si>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</si>
  <si>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</si>
  <si>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</si>
  <si>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</si>
  <si>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</si>
  <si>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</si>
  <si>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</si>
  <si>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</si>
  <si>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</si>
  <si>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</si>
  <si>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</si>
  <si>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</si>
  <si>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</si>
  <si>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</si>
  <si>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</si>
  <si>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</si>
  <si>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</si>
  <si>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</si>
  <si>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</si>
  <si>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</si>
  <si>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</si>
  <si>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</si>
  <si>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</si>
  <si>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</si>
  <si>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</si>
  <si>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</si>
  <si>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</si>
  <si>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</si>
  <si>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</si>
  <si>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</si>
  <si>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</si>
  <si>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</si>
  <si>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</si>
  <si>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</si>
  <si>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</si>
  <si>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</si>
  <si>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</si>
  <si>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</si>
  <si>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</si>
  <si>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</si>
  <si>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</si>
  <si>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</si>
  <si>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</si>
  <si>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</si>
  <si>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</si>
  <si>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</si>
  <si>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</si>
  <si>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</si>
  <si>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</si>
  <si>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</si>
  <si>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</si>
  <si>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</si>
  <si>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</si>
  <si>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</si>
  <si>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</si>
  <si>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</si>
  <si>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</si>
  <si>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</si>
  <si>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</si>
  <si>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</si>
  <si>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</si>
  <si>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</si>
  <si>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</si>
  <si>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</si>
  <si>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</si>
  <si>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</si>
  <si>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</si>
  <si>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</si>
  <si>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</si>
  <si>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</si>
  <si>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</si>
  <si>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04/12/19 - VENCIMENTO 11/12/19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</si>
</sst>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478823</v>
      </c>
      <c r="C7" s="9">
        <f t="shared" si="0"/>
        <v>344784</v>
      </c>
      <c r="D7" s="9">
        <f t="shared" si="0"/>
        <v>339318</v>
      </c>
      <c r="E7" s="9">
        <f t="shared" si="0"/>
        <v>66502</v>
      </c>
      <c r="F7" s="9">
        <f t="shared" si="0"/>
        <v>305991</v>
      </c>
      <c r="G7" s="9">
        <f t="shared" si="0"/>
        <v>505259</v>
      </c>
      <c r="H7" s="9">
        <f t="shared" si="0"/>
        <v>63773</v>
      </c>
      <c r="I7" s="9">
        <f t="shared" si="0"/>
        <v>342163</v>
      </c>
      <c r="J7" s="9">
        <f t="shared" si="0"/>
        <v>290697</v>
      </c>
      <c r="K7" s="9">
        <f t="shared" si="0"/>
        <v>437297</v>
      </c>
      <c r="L7" s="9">
        <f t="shared" si="0"/>
        <v>346691</v>
      </c>
      <c r="M7" s="9">
        <f t="shared" si="0"/>
        <v>150195</v>
      </c>
      <c r="N7" s="9">
        <f t="shared" si="0"/>
        <v>97967</v>
      </c>
      <c r="O7" s="9">
        <f t="shared" si="0"/>
        <v>3769460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18022</v>
      </c>
      <c r="C8" s="11">
        <f t="shared" si="1"/>
        <v>17598</v>
      </c>
      <c r="D8" s="11">
        <f t="shared" si="1"/>
        <v>11538</v>
      </c>
      <c r="E8" s="11">
        <f t="shared" si="1"/>
        <v>2409</v>
      </c>
      <c r="F8" s="11">
        <f t="shared" si="1"/>
        <v>10584</v>
      </c>
      <c r="G8" s="11">
        <f t="shared" si="1"/>
        <v>19616</v>
      </c>
      <c r="H8" s="11">
        <f t="shared" si="1"/>
        <v>2760</v>
      </c>
      <c r="I8" s="11">
        <f t="shared" si="1"/>
        <v>17360</v>
      </c>
      <c r="J8" s="11">
        <f t="shared" si="1"/>
        <v>13724</v>
      </c>
      <c r="K8" s="11">
        <f t="shared" si="1"/>
        <v>12126</v>
      </c>
      <c r="L8" s="11">
        <f t="shared" si="1"/>
        <v>11353</v>
      </c>
      <c r="M8" s="11">
        <f t="shared" si="1"/>
        <v>7321</v>
      </c>
      <c r="N8" s="11">
        <f t="shared" si="1"/>
        <v>5671</v>
      </c>
      <c r="O8" s="11">
        <f t="shared" si="1"/>
        <v>150082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18022</v>
      </c>
      <c r="C9" s="11">
        <v>17598</v>
      </c>
      <c r="D9" s="11">
        <v>11538</v>
      </c>
      <c r="E9" s="11">
        <v>2409</v>
      </c>
      <c r="F9" s="11">
        <v>10584</v>
      </c>
      <c r="G9" s="11">
        <v>19616</v>
      </c>
      <c r="H9" s="11">
        <v>2756</v>
      </c>
      <c r="I9" s="11">
        <v>17360</v>
      </c>
      <c r="J9" s="11">
        <v>13724</v>
      </c>
      <c r="K9" s="11">
        <v>12117</v>
      </c>
      <c r="L9" s="11">
        <v>11353</v>
      </c>
      <c r="M9" s="11">
        <v>7305</v>
      </c>
      <c r="N9" s="11">
        <v>5671</v>
      </c>
      <c r="O9" s="11">
        <f>SUM(B9:N9)</f>
        <v>150053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0</v>
      </c>
      <c r="J10" s="13">
        <v>0</v>
      </c>
      <c r="K10" s="13">
        <v>9</v>
      </c>
      <c r="L10" s="13">
        <v>0</v>
      </c>
      <c r="M10" s="13">
        <v>16</v>
      </c>
      <c r="N10" s="13">
        <v>0</v>
      </c>
      <c r="O10" s="11">
        <f>SUM(B10:N10)</f>
        <v>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460801</v>
      </c>
      <c r="C11" s="13">
        <v>327186</v>
      </c>
      <c r="D11" s="13">
        <v>327780</v>
      </c>
      <c r="E11" s="13">
        <v>64093</v>
      </c>
      <c r="F11" s="13">
        <v>295407</v>
      </c>
      <c r="G11" s="13">
        <v>485643</v>
      </c>
      <c r="H11" s="13">
        <v>61013</v>
      </c>
      <c r="I11" s="13">
        <v>324803</v>
      </c>
      <c r="J11" s="13">
        <v>276973</v>
      </c>
      <c r="K11" s="13">
        <v>425171</v>
      </c>
      <c r="L11" s="13">
        <v>335338</v>
      </c>
      <c r="M11" s="13">
        <v>142874</v>
      </c>
      <c r="N11" s="13">
        <v>92296</v>
      </c>
      <c r="O11" s="11">
        <f>SUM(B11:N11)</f>
        <v>3619378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1.015333595115668</v>
      </c>
      <c r="C15" s="19">
        <v>1.035088743148958</v>
      </c>
      <c r="D15" s="19">
        <v>0.989944777744777</v>
      </c>
      <c r="E15" s="19">
        <v>0.920321123775156</v>
      </c>
      <c r="F15" s="19">
        <v>1.002160176810139</v>
      </c>
      <c r="G15" s="19">
        <v>1.038200522312626</v>
      </c>
      <c r="H15" s="19">
        <v>1.123171125088372</v>
      </c>
      <c r="I15" s="19">
        <v>0.982907944953535</v>
      </c>
      <c r="J15" s="19">
        <v>1.051473842457998</v>
      </c>
      <c r="K15" s="19">
        <v>1.000324516220171</v>
      </c>
      <c r="L15" s="19">
        <v>0.994703955297531</v>
      </c>
      <c r="M15" s="19">
        <v>1.095741992919426</v>
      </c>
      <c r="N15" s="19">
        <v>0.958565878742011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1133509.5000000002</v>
      </c>
      <c r="C17" s="24">
        <f aca="true" t="shared" si="2" ref="C17:O17">C18+C19+C20+C21+C22+C23</f>
        <v>870243.8499999999</v>
      </c>
      <c r="D17" s="24">
        <f t="shared" si="2"/>
        <v>689427.61</v>
      </c>
      <c r="E17" s="24">
        <f t="shared" si="2"/>
        <v>215089.54</v>
      </c>
      <c r="F17" s="24">
        <f t="shared" si="2"/>
        <v>743630.0599999999</v>
      </c>
      <c r="G17" s="24">
        <f t="shared" si="2"/>
        <v>1031654.57</v>
      </c>
      <c r="H17" s="24">
        <f t="shared" si="2"/>
        <v>182770.47</v>
      </c>
      <c r="I17" s="24">
        <f t="shared" si="2"/>
        <v>789378.34</v>
      </c>
      <c r="J17" s="24">
        <f t="shared" si="2"/>
        <v>736690.38</v>
      </c>
      <c r="K17" s="24">
        <f t="shared" si="2"/>
        <v>1002630.3500000001</v>
      </c>
      <c r="L17" s="24">
        <f t="shared" si="2"/>
        <v>894499.64</v>
      </c>
      <c r="M17" s="24">
        <f t="shared" si="2"/>
        <v>510363.27</v>
      </c>
      <c r="N17" s="24">
        <f t="shared" si="2"/>
        <v>256572.33000000002</v>
      </c>
      <c r="O17" s="24">
        <f t="shared" si="2"/>
        <v>9056459.91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1069786.35</v>
      </c>
      <c r="C18" s="22">
        <f t="shared" si="3"/>
        <v>795589.08</v>
      </c>
      <c r="D18" s="22">
        <f t="shared" si="3"/>
        <v>686508.18</v>
      </c>
      <c r="E18" s="22">
        <f t="shared" si="3"/>
        <v>230170.07</v>
      </c>
      <c r="F18" s="22">
        <f t="shared" si="3"/>
        <v>717304.1</v>
      </c>
      <c r="G18" s="22">
        <f t="shared" si="3"/>
        <v>973684.62</v>
      </c>
      <c r="H18" s="22">
        <f t="shared" si="3"/>
        <v>164783.05</v>
      </c>
      <c r="I18" s="22">
        <f t="shared" si="3"/>
        <v>783279.54</v>
      </c>
      <c r="J18" s="22">
        <f t="shared" si="3"/>
        <v>669794.96</v>
      </c>
      <c r="K18" s="22">
        <f t="shared" si="3"/>
        <v>953045.08</v>
      </c>
      <c r="L18" s="22">
        <f t="shared" si="3"/>
        <v>859932.36</v>
      </c>
      <c r="M18" s="22">
        <f t="shared" si="3"/>
        <v>430383.77</v>
      </c>
      <c r="N18" s="22">
        <f t="shared" si="3"/>
        <v>253695.34</v>
      </c>
      <c r="O18" s="27">
        <f aca="true" t="shared" si="4" ref="O18:O23">SUM(B18:N18)</f>
        <v>8587956.5</v>
      </c>
    </row>
    <row r="19" spans="1:23" ht="18.75" customHeight="1">
      <c r="A19" s="26" t="s">
        <v>36</v>
      </c>
      <c r="B19" s="16">
        <f>IF(B15&lt;&gt;0,ROUND((B15-1)*B18,2),0)</f>
        <v>16403.67</v>
      </c>
      <c r="C19" s="22">
        <f aca="true" t="shared" si="5" ref="C19:N19">IF(C15&lt;&gt;0,ROUND((C15-1)*C18,2),0)</f>
        <v>27916.22</v>
      </c>
      <c r="D19" s="22">
        <f t="shared" si="5"/>
        <v>-6902.99</v>
      </c>
      <c r="E19" s="22">
        <f t="shared" si="5"/>
        <v>-18339.69</v>
      </c>
      <c r="F19" s="22">
        <f t="shared" si="5"/>
        <v>1549.5</v>
      </c>
      <c r="G19" s="22">
        <f t="shared" si="5"/>
        <v>37195.26</v>
      </c>
      <c r="H19" s="22">
        <f t="shared" si="5"/>
        <v>20296.51</v>
      </c>
      <c r="I19" s="22">
        <f t="shared" si="5"/>
        <v>-13387.86</v>
      </c>
      <c r="J19" s="22">
        <f t="shared" si="5"/>
        <v>34476.92</v>
      </c>
      <c r="K19" s="22">
        <f t="shared" si="5"/>
        <v>309.28</v>
      </c>
      <c r="L19" s="22">
        <f t="shared" si="5"/>
        <v>-4554.24</v>
      </c>
      <c r="M19" s="22">
        <f t="shared" si="5"/>
        <v>41205.8</v>
      </c>
      <c r="N19" s="22">
        <f t="shared" si="5"/>
        <v>-10511.64</v>
      </c>
      <c r="O19" s="27">
        <f t="shared" si="4"/>
        <v>125656.74</v>
      </c>
      <c r="W19" s="63"/>
    </row>
    <row r="20" spans="1:15" ht="18.75" customHeight="1">
      <c r="A20" s="26" t="s">
        <v>37</v>
      </c>
      <c r="B20" s="22">
        <v>31921.84</v>
      </c>
      <c r="C20" s="22">
        <v>25405.09</v>
      </c>
      <c r="D20" s="22">
        <v>11150.83</v>
      </c>
      <c r="E20" s="22">
        <v>4133.9</v>
      </c>
      <c r="F20" s="22">
        <v>13904.35</v>
      </c>
      <c r="G20" s="22">
        <v>20193.07</v>
      </c>
      <c r="H20" s="22">
        <v>4421.1</v>
      </c>
      <c r="I20" s="22">
        <v>15723.34</v>
      </c>
      <c r="J20" s="22">
        <v>16359.68</v>
      </c>
      <c r="K20" s="22">
        <v>30217.55</v>
      </c>
      <c r="L20" s="22">
        <v>24199.87</v>
      </c>
      <c r="M20" s="22">
        <v>12708.19</v>
      </c>
      <c r="N20" s="22">
        <v>5901.35</v>
      </c>
      <c r="O20" s="27">
        <f t="shared" si="4"/>
        <v>216240.15999999997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-7068.52</v>
      </c>
      <c r="C22" s="22">
        <v>0</v>
      </c>
      <c r="D22" s="22">
        <v>-14256</v>
      </c>
      <c r="E22" s="22">
        <v>-4176</v>
      </c>
      <c r="F22" s="22">
        <v>-5616</v>
      </c>
      <c r="G22" s="22">
        <v>-5760</v>
      </c>
      <c r="H22" s="22">
        <v>-6730.19</v>
      </c>
      <c r="I22" s="22">
        <v>0</v>
      </c>
      <c r="J22" s="22">
        <v>-6912</v>
      </c>
      <c r="K22" s="22">
        <v>-5866.32</v>
      </c>
      <c r="L22" s="22">
        <v>-7375.23</v>
      </c>
      <c r="M22" s="22">
        <v>0</v>
      </c>
      <c r="N22" s="22">
        <v>0</v>
      </c>
      <c r="O22" s="27">
        <f t="shared" si="4"/>
        <v>-63760.26000000001</v>
      </c>
    </row>
    <row r="23" spans="1:26" ht="18.75" customHeight="1">
      <c r="A23" s="26" t="s">
        <v>40</v>
      </c>
      <c r="B23" s="22">
        <v>21142.3</v>
      </c>
      <c r="C23" s="22">
        <v>20009.6</v>
      </c>
      <c r="D23" s="22">
        <v>12927.59</v>
      </c>
      <c r="E23" s="22">
        <v>3301.26</v>
      </c>
      <c r="F23" s="22">
        <v>15164.25</v>
      </c>
      <c r="G23" s="22">
        <v>5017.76</v>
      </c>
      <c r="H23" s="22">
        <v>0</v>
      </c>
      <c r="I23" s="22">
        <v>3763.32</v>
      </c>
      <c r="J23" s="22">
        <v>22970.82</v>
      </c>
      <c r="K23" s="22">
        <v>23600.9</v>
      </c>
      <c r="L23" s="22">
        <v>20973.02</v>
      </c>
      <c r="M23" s="22">
        <v>26065.51</v>
      </c>
      <c r="N23" s="22">
        <v>6163.42</v>
      </c>
      <c r="O23" s="27">
        <f t="shared" si="4"/>
        <v>181099.75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-77494.6</v>
      </c>
      <c r="C25" s="31">
        <f>+C26+C28+C39+C40+C43-C44</f>
        <v>-75671.4</v>
      </c>
      <c r="D25" s="31">
        <f t="shared" si="6"/>
        <v>-49613.4</v>
      </c>
      <c r="E25" s="31">
        <f t="shared" si="6"/>
        <v>-10358.7</v>
      </c>
      <c r="F25" s="31">
        <f t="shared" si="6"/>
        <v>-45511.2</v>
      </c>
      <c r="G25" s="31">
        <f t="shared" si="6"/>
        <v>-84348.8</v>
      </c>
      <c r="H25" s="31">
        <f t="shared" si="6"/>
        <v>-11850.8</v>
      </c>
      <c r="I25" s="31">
        <f t="shared" si="6"/>
        <v>-74648</v>
      </c>
      <c r="J25" s="31">
        <f t="shared" si="6"/>
        <v>-59013.2</v>
      </c>
      <c r="K25" s="31">
        <f t="shared" si="6"/>
        <v>-52103.1</v>
      </c>
      <c r="L25" s="31">
        <f t="shared" si="6"/>
        <v>-48817.9</v>
      </c>
      <c r="M25" s="31">
        <f t="shared" si="6"/>
        <v>-31411.5</v>
      </c>
      <c r="N25" s="31">
        <f t="shared" si="6"/>
        <v>-24385.3</v>
      </c>
      <c r="O25" s="31">
        <f t="shared" si="6"/>
        <v>-645227.9</v>
      </c>
    </row>
    <row r="26" spans="1:15" ht="18.75" customHeight="1">
      <c r="A26" s="26" t="s">
        <v>42</v>
      </c>
      <c r="B26" s="32">
        <f>+B27</f>
        <v>-77494.6</v>
      </c>
      <c r="C26" s="32">
        <f>+C27</f>
        <v>-75671.4</v>
      </c>
      <c r="D26" s="32">
        <f aca="true" t="shared" si="7" ref="D26:O26">+D27</f>
        <v>-49613.4</v>
      </c>
      <c r="E26" s="32">
        <f t="shared" si="7"/>
        <v>-10358.7</v>
      </c>
      <c r="F26" s="32">
        <f t="shared" si="7"/>
        <v>-45511.2</v>
      </c>
      <c r="G26" s="32">
        <f t="shared" si="7"/>
        <v>-84348.8</v>
      </c>
      <c r="H26" s="32">
        <f t="shared" si="7"/>
        <v>-11850.8</v>
      </c>
      <c r="I26" s="32">
        <f t="shared" si="7"/>
        <v>-74648</v>
      </c>
      <c r="J26" s="32">
        <f t="shared" si="7"/>
        <v>-59013.2</v>
      </c>
      <c r="K26" s="32">
        <f t="shared" si="7"/>
        <v>-52103.1</v>
      </c>
      <c r="L26" s="32">
        <f t="shared" si="7"/>
        <v>-48817.9</v>
      </c>
      <c r="M26" s="32">
        <f t="shared" si="7"/>
        <v>-31411.5</v>
      </c>
      <c r="N26" s="32">
        <f t="shared" si="7"/>
        <v>-24385.3</v>
      </c>
      <c r="O26" s="32">
        <f t="shared" si="7"/>
        <v>-645227.9</v>
      </c>
    </row>
    <row r="27" spans="1:26" ht="18.75" customHeight="1">
      <c r="A27" s="28" t="s">
        <v>43</v>
      </c>
      <c r="B27" s="16">
        <f>ROUND((-B9)*$G$3,2)</f>
        <v>-77494.6</v>
      </c>
      <c r="C27" s="16">
        <f aca="true" t="shared" si="8" ref="C27:N27">ROUND((-C9)*$G$3,2)</f>
        <v>-75671.4</v>
      </c>
      <c r="D27" s="16">
        <f t="shared" si="8"/>
        <v>-49613.4</v>
      </c>
      <c r="E27" s="16">
        <f t="shared" si="8"/>
        <v>-10358.7</v>
      </c>
      <c r="F27" s="16">
        <f t="shared" si="8"/>
        <v>-45511.2</v>
      </c>
      <c r="G27" s="16">
        <f t="shared" si="8"/>
        <v>-84348.8</v>
      </c>
      <c r="H27" s="16">
        <f t="shared" si="8"/>
        <v>-11850.8</v>
      </c>
      <c r="I27" s="16">
        <f t="shared" si="8"/>
        <v>-74648</v>
      </c>
      <c r="J27" s="16">
        <f t="shared" si="8"/>
        <v>-59013.2</v>
      </c>
      <c r="K27" s="16">
        <f t="shared" si="8"/>
        <v>-52103.1</v>
      </c>
      <c r="L27" s="16">
        <f t="shared" si="8"/>
        <v>-48817.9</v>
      </c>
      <c r="M27" s="16">
        <f t="shared" si="8"/>
        <v>-31411.5</v>
      </c>
      <c r="N27" s="16">
        <f t="shared" si="8"/>
        <v>-24385.3</v>
      </c>
      <c r="O27" s="33">
        <f aca="true" t="shared" si="9" ref="O27:O44">SUM(B27:N27)</f>
        <v>-645227.9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616000</v>
      </c>
      <c r="E34" s="34">
        <v>0</v>
      </c>
      <c r="F34" s="34">
        <v>0</v>
      </c>
      <c r="G34" s="34">
        <v>0</v>
      </c>
      <c r="H34" s="34">
        <v>241000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857000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-616000</v>
      </c>
      <c r="E35" s="34">
        <v>0</v>
      </c>
      <c r="F35" s="34">
        <v>0</v>
      </c>
      <c r="G35" s="34">
        <v>0</v>
      </c>
      <c r="H35" s="34">
        <v>-241000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-857000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1056014.9000000001</v>
      </c>
      <c r="C42" s="37">
        <f aca="true" t="shared" si="11" ref="C42:N42">+C17+C25</f>
        <v>794572.4499999998</v>
      </c>
      <c r="D42" s="37">
        <f t="shared" si="11"/>
        <v>639814.21</v>
      </c>
      <c r="E42" s="37">
        <f t="shared" si="11"/>
        <v>204730.84</v>
      </c>
      <c r="F42" s="37">
        <f t="shared" si="11"/>
        <v>698118.86</v>
      </c>
      <c r="G42" s="37">
        <f t="shared" si="11"/>
        <v>947305.7699999999</v>
      </c>
      <c r="H42" s="37">
        <f t="shared" si="11"/>
        <v>170919.67</v>
      </c>
      <c r="I42" s="37">
        <f t="shared" si="11"/>
        <v>714730.34</v>
      </c>
      <c r="J42" s="37">
        <f t="shared" si="11"/>
        <v>677677.18</v>
      </c>
      <c r="K42" s="37">
        <f t="shared" si="11"/>
        <v>950527.2500000001</v>
      </c>
      <c r="L42" s="37">
        <f t="shared" si="11"/>
        <v>845681.74</v>
      </c>
      <c r="M42" s="37">
        <f t="shared" si="11"/>
        <v>478951.77</v>
      </c>
      <c r="N42" s="37">
        <f t="shared" si="11"/>
        <v>232187.03000000003</v>
      </c>
      <c r="O42" s="37">
        <f>SUM(B42:N42)</f>
        <v>8411232.009999998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1056014.9</v>
      </c>
      <c r="C48" s="52">
        <f t="shared" si="12"/>
        <v>794572.45</v>
      </c>
      <c r="D48" s="52">
        <f t="shared" si="12"/>
        <v>639814.21</v>
      </c>
      <c r="E48" s="52">
        <f t="shared" si="12"/>
        <v>204730.84</v>
      </c>
      <c r="F48" s="52">
        <f t="shared" si="12"/>
        <v>698118.87</v>
      </c>
      <c r="G48" s="52">
        <f t="shared" si="12"/>
        <v>947305.77</v>
      </c>
      <c r="H48" s="52">
        <f t="shared" si="12"/>
        <v>170919.68</v>
      </c>
      <c r="I48" s="52">
        <f t="shared" si="12"/>
        <v>714730.34</v>
      </c>
      <c r="J48" s="52">
        <f t="shared" si="12"/>
        <v>677677.18</v>
      </c>
      <c r="K48" s="52">
        <f t="shared" si="12"/>
        <v>950527.25</v>
      </c>
      <c r="L48" s="52">
        <f t="shared" si="12"/>
        <v>845681.74</v>
      </c>
      <c r="M48" s="52">
        <f t="shared" si="12"/>
        <v>478951.77</v>
      </c>
      <c r="N48" s="52">
        <f t="shared" si="12"/>
        <v>232187.03</v>
      </c>
      <c r="O48" s="37">
        <f t="shared" si="12"/>
        <v>8411232.03</v>
      </c>
      <c r="Q48"/>
    </row>
    <row r="49" spans="1:18" ht="18.75" customHeight="1">
      <c r="A49" s="26" t="s">
        <v>61</v>
      </c>
      <c r="B49" s="52">
        <v>881670.95</v>
      </c>
      <c r="C49" s="52">
        <v>615327.76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1496998.71</v>
      </c>
      <c r="P49"/>
      <c r="Q49"/>
      <c r="R49" s="44"/>
    </row>
    <row r="50" spans="1:16" ht="18.75" customHeight="1">
      <c r="A50" s="26" t="s">
        <v>62</v>
      </c>
      <c r="B50" s="52">
        <v>174343.95</v>
      </c>
      <c r="C50" s="52">
        <v>179244.69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353588.64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639814.21</v>
      </c>
      <c r="E51" s="53">
        <v>0</v>
      </c>
      <c r="F51" s="53">
        <v>0</v>
      </c>
      <c r="G51" s="53">
        <v>0</v>
      </c>
      <c r="H51" s="52">
        <v>170919.68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810733.8899999999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204730.84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204730.84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698118.87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698118.87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947305.77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947305.77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714730.34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714730.34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677677.18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677677.18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950527.25</v>
      </c>
      <c r="L57" s="32">
        <v>845681.74</v>
      </c>
      <c r="M57" s="53">
        <v>0</v>
      </c>
      <c r="N57" s="53">
        <v>0</v>
      </c>
      <c r="O57" s="37">
        <f t="shared" si="13"/>
        <v>1796208.99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478951.77</v>
      </c>
      <c r="N58" s="53">
        <v>0</v>
      </c>
      <c r="O58" s="37">
        <f t="shared" si="13"/>
        <v>478951.77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232187.03</v>
      </c>
      <c r="O59" s="56">
        <f t="shared" si="13"/>
        <v>232187.03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2019-12-11T21:16:39Z</dcterms:modified>
  <cp:category/>
  <cp:version/>
  <cp:contentType/>
  <cp:contentStatus/>
</cp:coreProperties>
</file>