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<sst xmlns="http://schemas.openxmlformats.org/spreadsheetml/2006/main" count="77" uniqueCount="74">
  <si>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</si>
  <si>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</si>
  <si>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</si>
  <si>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</si>
  <si>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</si>
  <si>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</si>
  <si>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</si>
  <si>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</si>
  <si>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</si>
  <si>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</si>
  <si>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</si>
  <si>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</si>
  <si>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</si>
  <si>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</si>
  <si>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</si>
  <si>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</si>
  <si>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</si>
  <si>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</si>
  <si>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</si>
  <si>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</si>
  <si>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</si>
  <si>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</si>
  <si>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</si>
  <si>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</si>
  <si>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</si>
  <si>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</si>
  <si>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</si>
  <si>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</si>
  <si>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</si>
  <si>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</si>
  <si>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</si>
  <si>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</si>
  <si>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</si>
  <si>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</si>
  <si>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</si>
  <si>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</si>
  <si>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</si>
  <si>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</si>
  <si>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</si>
  <si>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</si>
  <si>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</si>
  <si>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</si>
  <si>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</si>
  <si>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</si>
  <si>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</si>
  <si>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</si>
  <si>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</si>
  <si>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</si>
  <si>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</si>
  <si>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</si>
  <si>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</si>
  <si>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</si>
  <si>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</si>
  <si>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</si>
  <si>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</si>
  <si>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</si>
  <si>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</si>
  <si>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</si>
  <si>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</si>
  <si>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</si>
  <si>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</si>
  <si>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</si>
  <si>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</si>
  <si>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</si>
  <si>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</si>
  <si>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</si>
  <si>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</si>
  <si>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</si>
  <si>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</si>
  <si>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</si>
  <si>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</si>
  <si>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</si>
  <si>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</si>
  <si>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12/12/19 - VENCIMENTO 19/12/19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</si>
</sst>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469692</v>
      </c>
      <c r="C7" s="9">
        <f t="shared" si="0"/>
        <v>338277</v>
      </c>
      <c r="D7" s="9">
        <f t="shared" si="0"/>
        <v>332123</v>
      </c>
      <c r="E7" s="9">
        <f t="shared" si="0"/>
        <v>69828</v>
      </c>
      <c r="F7" s="9">
        <f t="shared" si="0"/>
        <v>299331</v>
      </c>
      <c r="G7" s="9">
        <f t="shared" si="0"/>
        <v>493537</v>
      </c>
      <c r="H7" s="9">
        <f t="shared" si="0"/>
        <v>62907</v>
      </c>
      <c r="I7" s="9">
        <f t="shared" si="0"/>
        <v>351113</v>
      </c>
      <c r="J7" s="9">
        <f t="shared" si="0"/>
        <v>286778</v>
      </c>
      <c r="K7" s="9">
        <f t="shared" si="0"/>
        <v>430916</v>
      </c>
      <c r="L7" s="9">
        <f t="shared" si="0"/>
        <v>342893</v>
      </c>
      <c r="M7" s="9">
        <f t="shared" si="0"/>
        <v>147899</v>
      </c>
      <c r="N7" s="9">
        <f t="shared" si="0"/>
        <v>95507</v>
      </c>
      <c r="O7" s="9">
        <f t="shared" si="0"/>
        <v>3720801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20174</v>
      </c>
      <c r="C8" s="11">
        <f t="shared" si="1"/>
        <v>19644</v>
      </c>
      <c r="D8" s="11">
        <f t="shared" si="1"/>
        <v>13274</v>
      </c>
      <c r="E8" s="11">
        <f t="shared" si="1"/>
        <v>2888</v>
      </c>
      <c r="F8" s="11">
        <f t="shared" si="1"/>
        <v>11617</v>
      </c>
      <c r="G8" s="11">
        <f t="shared" si="1"/>
        <v>21598</v>
      </c>
      <c r="H8" s="11">
        <f t="shared" si="1"/>
        <v>3112</v>
      </c>
      <c r="I8" s="11">
        <f t="shared" si="1"/>
        <v>19876</v>
      </c>
      <c r="J8" s="11">
        <f t="shared" si="1"/>
        <v>15443</v>
      </c>
      <c r="K8" s="11">
        <f t="shared" si="1"/>
        <v>13544</v>
      </c>
      <c r="L8" s="11">
        <f t="shared" si="1"/>
        <v>12513</v>
      </c>
      <c r="M8" s="11">
        <f t="shared" si="1"/>
        <v>7907</v>
      </c>
      <c r="N8" s="11">
        <f t="shared" si="1"/>
        <v>6142</v>
      </c>
      <c r="O8" s="11">
        <f t="shared" si="1"/>
        <v>167732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20174</v>
      </c>
      <c r="C9" s="11">
        <v>19644</v>
      </c>
      <c r="D9" s="11">
        <v>13274</v>
      </c>
      <c r="E9" s="11">
        <v>2888</v>
      </c>
      <c r="F9" s="11">
        <v>11617</v>
      </c>
      <c r="G9" s="11">
        <v>21598</v>
      </c>
      <c r="H9" s="11">
        <v>3108</v>
      </c>
      <c r="I9" s="11">
        <v>19876</v>
      </c>
      <c r="J9" s="11">
        <v>15443</v>
      </c>
      <c r="K9" s="11">
        <v>13540</v>
      </c>
      <c r="L9" s="11">
        <v>12513</v>
      </c>
      <c r="M9" s="11">
        <v>7896</v>
      </c>
      <c r="N9" s="11">
        <v>6142</v>
      </c>
      <c r="O9" s="11">
        <f>SUM(B9:N9)</f>
        <v>167713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4</v>
      </c>
      <c r="L10" s="13">
        <v>0</v>
      </c>
      <c r="M10" s="13">
        <v>11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449518</v>
      </c>
      <c r="C11" s="13">
        <v>318633</v>
      </c>
      <c r="D11" s="13">
        <v>318849</v>
      </c>
      <c r="E11" s="13">
        <v>66940</v>
      </c>
      <c r="F11" s="13">
        <v>287714</v>
      </c>
      <c r="G11" s="13">
        <v>471939</v>
      </c>
      <c r="H11" s="13">
        <v>59795</v>
      </c>
      <c r="I11" s="13">
        <v>331237</v>
      </c>
      <c r="J11" s="13">
        <v>271335</v>
      </c>
      <c r="K11" s="13">
        <v>417372</v>
      </c>
      <c r="L11" s="13">
        <v>330380</v>
      </c>
      <c r="M11" s="13">
        <v>139992</v>
      </c>
      <c r="N11" s="13">
        <v>89365</v>
      </c>
      <c r="O11" s="11">
        <f>SUM(B11:N11)</f>
        <v>3553069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1112796.2100000004</v>
      </c>
      <c r="C17" s="24">
        <f aca="true" t="shared" si="2" ref="C17:O17">C18+C19+C20+C21+C22+C23</f>
        <v>854702.1</v>
      </c>
      <c r="D17" s="24">
        <f t="shared" si="2"/>
        <v>675017.0499999999</v>
      </c>
      <c r="E17" s="24">
        <f t="shared" si="2"/>
        <v>225683.92</v>
      </c>
      <c r="F17" s="24">
        <f t="shared" si="2"/>
        <v>727983.97</v>
      </c>
      <c r="G17" s="24">
        <f t="shared" si="2"/>
        <v>1008202.1699999999</v>
      </c>
      <c r="H17" s="24">
        <f t="shared" si="2"/>
        <v>180257.21</v>
      </c>
      <c r="I17" s="24">
        <f t="shared" si="2"/>
        <v>809516.4999999999</v>
      </c>
      <c r="J17" s="24">
        <f t="shared" si="2"/>
        <v>726627.9299999999</v>
      </c>
      <c r="K17" s="24">
        <f t="shared" si="2"/>
        <v>988719.0900000001</v>
      </c>
      <c r="L17" s="24">
        <f t="shared" si="2"/>
        <v>888447.06</v>
      </c>
      <c r="M17" s="24">
        <f t="shared" si="2"/>
        <v>503154.18000000005</v>
      </c>
      <c r="N17" s="24">
        <f t="shared" si="2"/>
        <v>250465.87</v>
      </c>
      <c r="O17" s="24">
        <f t="shared" si="2"/>
        <v>8951573.260000002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1049385.87</v>
      </c>
      <c r="C18" s="22">
        <f t="shared" si="3"/>
        <v>780574.18</v>
      </c>
      <c r="D18" s="22">
        <f t="shared" si="3"/>
        <v>671951.25</v>
      </c>
      <c r="E18" s="22">
        <f t="shared" si="3"/>
        <v>241681.69</v>
      </c>
      <c r="F18" s="22">
        <f t="shared" si="3"/>
        <v>701691.73</v>
      </c>
      <c r="G18" s="22">
        <f t="shared" si="3"/>
        <v>951095.15</v>
      </c>
      <c r="H18" s="22">
        <f t="shared" si="3"/>
        <v>162545.4</v>
      </c>
      <c r="I18" s="22">
        <f t="shared" si="3"/>
        <v>803767.88</v>
      </c>
      <c r="J18" s="22">
        <f t="shared" si="3"/>
        <v>660765.19</v>
      </c>
      <c r="K18" s="22">
        <f t="shared" si="3"/>
        <v>939138.33</v>
      </c>
      <c r="L18" s="22">
        <f t="shared" si="3"/>
        <v>850511.8</v>
      </c>
      <c r="M18" s="22">
        <f t="shared" si="3"/>
        <v>423804.58</v>
      </c>
      <c r="N18" s="22">
        <f t="shared" si="3"/>
        <v>247324.93</v>
      </c>
      <c r="O18" s="27">
        <f aca="true" t="shared" si="4" ref="O18:O23">SUM(B18:N18)</f>
        <v>8484237.98</v>
      </c>
    </row>
    <row r="19" spans="1:23" ht="18.75" customHeight="1">
      <c r="A19" s="26" t="s">
        <v>36</v>
      </c>
      <c r="B19" s="16">
        <f>IF(B15&lt;&gt;0,ROUND((B15-1)*B18,2),0)</f>
        <v>16090.86</v>
      </c>
      <c r="C19" s="22">
        <f aca="true" t="shared" si="5" ref="C19:N19">IF(C15&lt;&gt;0,ROUND((C15-1)*C18,2),0)</f>
        <v>27389.37</v>
      </c>
      <c r="D19" s="22">
        <f t="shared" si="5"/>
        <v>-6756.62</v>
      </c>
      <c r="E19" s="22">
        <f t="shared" si="5"/>
        <v>-19256.93</v>
      </c>
      <c r="F19" s="22">
        <f t="shared" si="5"/>
        <v>1515.78</v>
      </c>
      <c r="G19" s="22">
        <f t="shared" si="5"/>
        <v>36332.33</v>
      </c>
      <c r="H19" s="22">
        <f t="shared" si="5"/>
        <v>20020.9</v>
      </c>
      <c r="I19" s="22">
        <f t="shared" si="5"/>
        <v>-13738.04</v>
      </c>
      <c r="J19" s="22">
        <f t="shared" si="5"/>
        <v>34012.12</v>
      </c>
      <c r="K19" s="22">
        <f t="shared" si="5"/>
        <v>304.77</v>
      </c>
      <c r="L19" s="22">
        <f t="shared" si="5"/>
        <v>-4504.35</v>
      </c>
      <c r="M19" s="22">
        <f t="shared" si="5"/>
        <v>40575.9</v>
      </c>
      <c r="N19" s="22">
        <f t="shared" si="5"/>
        <v>-10247.69</v>
      </c>
      <c r="O19" s="27">
        <f t="shared" si="4"/>
        <v>121738.4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183849.96000000005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-86748.2</v>
      </c>
      <c r="C25" s="31">
        <f>+C26+C28+C39+C40+C43-C44</f>
        <v>-84469.2</v>
      </c>
      <c r="D25" s="31">
        <f t="shared" si="6"/>
        <v>-76940.88000000005</v>
      </c>
      <c r="E25" s="31">
        <f t="shared" si="6"/>
        <v>-12418.4</v>
      </c>
      <c r="F25" s="31">
        <f t="shared" si="6"/>
        <v>-49953.1</v>
      </c>
      <c r="G25" s="31">
        <f t="shared" si="6"/>
        <v>-92871.4</v>
      </c>
      <c r="H25" s="31">
        <f t="shared" si="6"/>
        <v>-22377.259999999987</v>
      </c>
      <c r="I25" s="31">
        <f t="shared" si="6"/>
        <v>-85466.8</v>
      </c>
      <c r="J25" s="31">
        <f t="shared" si="6"/>
        <v>-66404.9</v>
      </c>
      <c r="K25" s="31">
        <f t="shared" si="6"/>
        <v>-58222</v>
      </c>
      <c r="L25" s="31">
        <f t="shared" si="6"/>
        <v>-53805.9</v>
      </c>
      <c r="M25" s="31">
        <f t="shared" si="6"/>
        <v>-33952.8</v>
      </c>
      <c r="N25" s="31">
        <f t="shared" si="6"/>
        <v>-26410.6</v>
      </c>
      <c r="O25" s="31">
        <f t="shared" si="6"/>
        <v>-750041.4400000001</v>
      </c>
    </row>
    <row r="26" spans="1:15" ht="18.75" customHeight="1">
      <c r="A26" s="26" t="s">
        <v>42</v>
      </c>
      <c r="B26" s="32">
        <f>+B27</f>
        <v>-86748.2</v>
      </c>
      <c r="C26" s="32">
        <f>+C27</f>
        <v>-84469.2</v>
      </c>
      <c r="D26" s="32">
        <f aca="true" t="shared" si="7" ref="D26:O26">+D27</f>
        <v>-57078.2</v>
      </c>
      <c r="E26" s="32">
        <f t="shared" si="7"/>
        <v>-12418.4</v>
      </c>
      <c r="F26" s="32">
        <f t="shared" si="7"/>
        <v>-49953.1</v>
      </c>
      <c r="G26" s="32">
        <f t="shared" si="7"/>
        <v>-92871.4</v>
      </c>
      <c r="H26" s="32">
        <f t="shared" si="7"/>
        <v>-13364.4</v>
      </c>
      <c r="I26" s="32">
        <f t="shared" si="7"/>
        <v>-85466.8</v>
      </c>
      <c r="J26" s="32">
        <f t="shared" si="7"/>
        <v>-66404.9</v>
      </c>
      <c r="K26" s="32">
        <f t="shared" si="7"/>
        <v>-58222</v>
      </c>
      <c r="L26" s="32">
        <f t="shared" si="7"/>
        <v>-53805.9</v>
      </c>
      <c r="M26" s="32">
        <f t="shared" si="7"/>
        <v>-33952.8</v>
      </c>
      <c r="N26" s="32">
        <f t="shared" si="7"/>
        <v>-26410.6</v>
      </c>
      <c r="O26" s="32">
        <f t="shared" si="7"/>
        <v>-721165.9</v>
      </c>
    </row>
    <row r="27" spans="1:26" ht="18.75" customHeight="1">
      <c r="A27" s="28" t="s">
        <v>43</v>
      </c>
      <c r="B27" s="16">
        <f>ROUND((-B9)*$G$3,2)</f>
        <v>-86748.2</v>
      </c>
      <c r="C27" s="16">
        <f aca="true" t="shared" si="8" ref="C27:N27">ROUND((-C9)*$G$3,2)</f>
        <v>-84469.2</v>
      </c>
      <c r="D27" s="16">
        <f t="shared" si="8"/>
        <v>-57078.2</v>
      </c>
      <c r="E27" s="16">
        <f t="shared" si="8"/>
        <v>-12418.4</v>
      </c>
      <c r="F27" s="16">
        <f t="shared" si="8"/>
        <v>-49953.1</v>
      </c>
      <c r="G27" s="16">
        <f t="shared" si="8"/>
        <v>-92871.4</v>
      </c>
      <c r="H27" s="16">
        <f t="shared" si="8"/>
        <v>-13364.4</v>
      </c>
      <c r="I27" s="16">
        <f t="shared" si="8"/>
        <v>-85466.8</v>
      </c>
      <c r="J27" s="16">
        <f t="shared" si="8"/>
        <v>-66404.9</v>
      </c>
      <c r="K27" s="16">
        <f t="shared" si="8"/>
        <v>-58222</v>
      </c>
      <c r="L27" s="16">
        <f t="shared" si="8"/>
        <v>-53805.9</v>
      </c>
      <c r="M27" s="16">
        <f t="shared" si="8"/>
        <v>-33952.8</v>
      </c>
      <c r="N27" s="16">
        <f t="shared" si="8"/>
        <v>-26410.6</v>
      </c>
      <c r="O27" s="33">
        <f aca="true" t="shared" si="9" ref="O27:O44">SUM(B27:N27)</f>
        <v>-721165.9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-19862.68000000005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-9012.859999999986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-28875.540000000037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-19862.68</v>
      </c>
      <c r="E29" s="34">
        <v>0</v>
      </c>
      <c r="F29" s="34">
        <v>0</v>
      </c>
      <c r="G29" s="34">
        <v>0</v>
      </c>
      <c r="H29" s="34">
        <v>-9012.86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-28875.54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1026048.0100000005</v>
      </c>
      <c r="C42" s="37">
        <f aca="true" t="shared" si="11" ref="C42:N42">+C17+C25</f>
        <v>770232.9</v>
      </c>
      <c r="D42" s="37">
        <f t="shared" si="11"/>
        <v>598076.1699999999</v>
      </c>
      <c r="E42" s="37">
        <f t="shared" si="11"/>
        <v>213265.52000000002</v>
      </c>
      <c r="F42" s="37">
        <f t="shared" si="11"/>
        <v>678030.87</v>
      </c>
      <c r="G42" s="37">
        <f t="shared" si="11"/>
        <v>915330.7699999999</v>
      </c>
      <c r="H42" s="37">
        <f t="shared" si="11"/>
        <v>157879.95</v>
      </c>
      <c r="I42" s="37">
        <f t="shared" si="11"/>
        <v>724049.6999999998</v>
      </c>
      <c r="J42" s="37">
        <f t="shared" si="11"/>
        <v>660223.0299999999</v>
      </c>
      <c r="K42" s="37">
        <f t="shared" si="11"/>
        <v>930497.0900000001</v>
      </c>
      <c r="L42" s="37">
        <f t="shared" si="11"/>
        <v>834641.16</v>
      </c>
      <c r="M42" s="37">
        <f t="shared" si="11"/>
        <v>469201.38000000006</v>
      </c>
      <c r="N42" s="37">
        <f t="shared" si="11"/>
        <v>224055.27</v>
      </c>
      <c r="O42" s="37">
        <f>SUM(B42:N42)</f>
        <v>8201531.82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1026048</v>
      </c>
      <c r="C48" s="52">
        <f t="shared" si="12"/>
        <v>770232.9</v>
      </c>
      <c r="D48" s="52">
        <f t="shared" si="12"/>
        <v>598076.17</v>
      </c>
      <c r="E48" s="52">
        <f t="shared" si="12"/>
        <v>213265.53</v>
      </c>
      <c r="F48" s="52">
        <f t="shared" si="12"/>
        <v>678030.87</v>
      </c>
      <c r="G48" s="52">
        <f t="shared" si="12"/>
        <v>915330.77</v>
      </c>
      <c r="H48" s="52">
        <f t="shared" si="12"/>
        <v>157879.95</v>
      </c>
      <c r="I48" s="52">
        <f t="shared" si="12"/>
        <v>724049.69</v>
      </c>
      <c r="J48" s="52">
        <f t="shared" si="12"/>
        <v>660223.03</v>
      </c>
      <c r="K48" s="52">
        <f t="shared" si="12"/>
        <v>930497.08</v>
      </c>
      <c r="L48" s="52">
        <f t="shared" si="12"/>
        <v>834641.16</v>
      </c>
      <c r="M48" s="52">
        <f t="shared" si="12"/>
        <v>469201.38</v>
      </c>
      <c r="N48" s="52">
        <f t="shared" si="12"/>
        <v>224055.27</v>
      </c>
      <c r="O48" s="37">
        <f t="shared" si="12"/>
        <v>8201531.799999999</v>
      </c>
      <c r="Q48"/>
    </row>
    <row r="49" spans="1:18" ht="18.75" customHeight="1">
      <c r="A49" s="26" t="s">
        <v>61</v>
      </c>
      <c r="B49" s="52">
        <v>837895.49</v>
      </c>
      <c r="C49" s="52">
        <v>571570.77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1409466.26</v>
      </c>
      <c r="P49"/>
      <c r="Q49"/>
      <c r="R49" s="44"/>
    </row>
    <row r="50" spans="1:16" ht="18.75" customHeight="1">
      <c r="A50" s="26" t="s">
        <v>62</v>
      </c>
      <c r="B50" s="52">
        <v>188152.51</v>
      </c>
      <c r="C50" s="52">
        <v>198662.13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386814.64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598076.17</v>
      </c>
      <c r="E51" s="53">
        <v>0</v>
      </c>
      <c r="F51" s="53">
        <v>0</v>
      </c>
      <c r="G51" s="53">
        <v>0</v>
      </c>
      <c r="H51" s="52">
        <v>157879.95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755956.1200000001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213265.53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213265.53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678030.87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678030.87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915330.77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915330.77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724049.69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724049.69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660223.03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660223.03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930497.08</v>
      </c>
      <c r="L57" s="32">
        <v>834641.16</v>
      </c>
      <c r="M57" s="53">
        <v>0</v>
      </c>
      <c r="N57" s="53">
        <v>0</v>
      </c>
      <c r="O57" s="37">
        <f t="shared" si="13"/>
        <v>1765138.24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469201.38</v>
      </c>
      <c r="N58" s="53">
        <v>0</v>
      </c>
      <c r="O58" s="37">
        <f t="shared" si="13"/>
        <v>469201.38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224055.27</v>
      </c>
      <c r="O59" s="56">
        <f t="shared" si="13"/>
        <v>224055.27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2019-12-20T21:00:53Z</dcterms:modified>
  <cp:category/>
  <cp:version/>
  <cp:contentType/>
  <cp:contentStatus/>
</cp:coreProperties>
</file>