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<sst xmlns="http://schemas.openxmlformats.org/spreadsheetml/2006/main" count="77" uniqueCount="74">
  <si>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</si>
  <si>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</si>
  <si>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</si>
  <si>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</si>
  <si>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</si>
  <si>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</si>
  <si>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</si>
  <si>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</si>
  <si>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</si>
  <si>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</si>
  <si>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</si>
  <si>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</si>
  <si>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</si>
  <si>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</si>
  <si>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</si>
  <si>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</si>
  <si>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</si>
  <si>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</si>
  <si>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</si>
  <si>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</si>
  <si>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</si>
  <si>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</si>
  <si>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</si>
  <si>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</si>
  <si>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</si>
  <si>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</si>
  <si>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</si>
  <si>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</si>
  <si>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</si>
  <si>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</si>
  <si>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</si>
  <si>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</si>
  <si>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</si>
  <si>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</si>
  <si>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</si>
  <si>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</si>
  <si>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</si>
  <si>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</si>
  <si>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</si>
  <si>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</si>
  <si>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</si>
  <si>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</si>
  <si>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</si>
  <si>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</si>
  <si>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</si>
  <si>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</si>
  <si>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</si>
  <si>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</si>
  <si>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</si>
  <si>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</si>
  <si>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</si>
  <si>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</si>
  <si>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</si>
  <si>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</si>
  <si>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</si>
  <si>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</si>
  <si>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</si>
  <si>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</si>
  <si>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</si>
  <si>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</si>
  <si>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</si>
  <si>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</si>
  <si>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</si>
  <si>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</si>
  <si>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</si>
  <si>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</si>
  <si>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</si>
  <si>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</si>
  <si>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</si>
  <si>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</si>
  <si>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</si>
  <si>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30/12/19 - VENCIMENTO 08/01/20</t>
  </si>
  <si>
    <t>5.3. Revisão de Remuneração pelo Transporte Coletivo (1)</t>
  </si>
  <si>
    <t>Nota: (1) Revisão de remuneração e revisão de passageiros transportados dia 05/12/19, total de 46.967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</si>
</sst>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326545</v>
      </c>
      <c r="C7" s="9">
        <f t="shared" si="0"/>
        <v>228726</v>
      </c>
      <c r="D7" s="9">
        <f t="shared" si="0"/>
        <v>238144</v>
      </c>
      <c r="E7" s="9">
        <f t="shared" si="0"/>
        <v>47389</v>
      </c>
      <c r="F7" s="9">
        <f t="shared" si="0"/>
        <v>203831</v>
      </c>
      <c r="G7" s="9">
        <f t="shared" si="0"/>
        <v>320071</v>
      </c>
      <c r="H7" s="9">
        <f t="shared" si="0"/>
        <v>39640</v>
      </c>
      <c r="I7" s="9">
        <f t="shared" si="0"/>
        <v>221942</v>
      </c>
      <c r="J7" s="9">
        <f t="shared" si="0"/>
        <v>202297</v>
      </c>
      <c r="K7" s="9">
        <f t="shared" si="0"/>
        <v>303790</v>
      </c>
      <c r="L7" s="9">
        <f t="shared" si="0"/>
        <v>260858</v>
      </c>
      <c r="M7" s="9">
        <f t="shared" si="0"/>
        <v>91921</v>
      </c>
      <c r="N7" s="9">
        <f t="shared" si="0"/>
        <v>61373</v>
      </c>
      <c r="O7" s="9">
        <f t="shared" si="0"/>
        <v>2546527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18534</v>
      </c>
      <c r="C8" s="11">
        <f t="shared" si="1"/>
        <v>16891</v>
      </c>
      <c r="D8" s="11">
        <f t="shared" si="1"/>
        <v>13340</v>
      </c>
      <c r="E8" s="11">
        <f t="shared" si="1"/>
        <v>2529</v>
      </c>
      <c r="F8" s="11">
        <f t="shared" si="1"/>
        <v>11209</v>
      </c>
      <c r="G8" s="11">
        <f t="shared" si="1"/>
        <v>19017</v>
      </c>
      <c r="H8" s="11">
        <f t="shared" si="1"/>
        <v>2471</v>
      </c>
      <c r="I8" s="11">
        <f t="shared" si="1"/>
        <v>16388</v>
      </c>
      <c r="J8" s="11">
        <f t="shared" si="1"/>
        <v>14928</v>
      </c>
      <c r="K8" s="11">
        <f t="shared" si="1"/>
        <v>13690</v>
      </c>
      <c r="L8" s="11">
        <f t="shared" si="1"/>
        <v>12999</v>
      </c>
      <c r="M8" s="11">
        <f t="shared" si="1"/>
        <v>5886</v>
      </c>
      <c r="N8" s="11">
        <f t="shared" si="1"/>
        <v>5036</v>
      </c>
      <c r="O8" s="11">
        <f t="shared" si="1"/>
        <v>152918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18534</v>
      </c>
      <c r="C9" s="11">
        <v>16891</v>
      </c>
      <c r="D9" s="11">
        <v>13340</v>
      </c>
      <c r="E9" s="11">
        <v>2529</v>
      </c>
      <c r="F9" s="11">
        <v>11209</v>
      </c>
      <c r="G9" s="11">
        <v>19017</v>
      </c>
      <c r="H9" s="11">
        <v>2467</v>
      </c>
      <c r="I9" s="11">
        <v>16386</v>
      </c>
      <c r="J9" s="11">
        <v>14928</v>
      </c>
      <c r="K9" s="11">
        <v>13683</v>
      </c>
      <c r="L9" s="11">
        <v>12999</v>
      </c>
      <c r="M9" s="11">
        <v>5877</v>
      </c>
      <c r="N9" s="11">
        <v>5036</v>
      </c>
      <c r="O9" s="11">
        <f>SUM(B9:N9)</f>
        <v>152896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2</v>
      </c>
      <c r="J10" s="13">
        <v>0</v>
      </c>
      <c r="K10" s="13">
        <v>7</v>
      </c>
      <c r="L10" s="13">
        <v>0</v>
      </c>
      <c r="M10" s="13">
        <v>9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308011</v>
      </c>
      <c r="C11" s="13">
        <v>211835</v>
      </c>
      <c r="D11" s="13">
        <v>224804</v>
      </c>
      <c r="E11" s="13">
        <v>44860</v>
      </c>
      <c r="F11" s="13">
        <v>192622</v>
      </c>
      <c r="G11" s="13">
        <v>301054</v>
      </c>
      <c r="H11" s="13">
        <v>37169</v>
      </c>
      <c r="I11" s="13">
        <v>205554</v>
      </c>
      <c r="J11" s="13">
        <v>187369</v>
      </c>
      <c r="K11" s="13">
        <v>290100</v>
      </c>
      <c r="L11" s="13">
        <v>247859</v>
      </c>
      <c r="M11" s="13">
        <v>86035</v>
      </c>
      <c r="N11" s="13">
        <v>56337</v>
      </c>
      <c r="O11" s="11">
        <f>SUM(B11:N11)</f>
        <v>2393609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789677.4699999999</v>
      </c>
      <c r="C17" s="24">
        <f aca="true" t="shared" si="2" ref="C17:O17">C18+C19+C20+C21+C22+C23</f>
        <v>598886.5599999999</v>
      </c>
      <c r="D17" s="24">
        <f t="shared" si="2"/>
        <v>486790.62000000005</v>
      </c>
      <c r="E17" s="24">
        <f t="shared" si="2"/>
        <v>154789.44</v>
      </c>
      <c r="F17" s="24">
        <f t="shared" si="2"/>
        <v>503629.26999999996</v>
      </c>
      <c r="G17" s="24">
        <f t="shared" si="2"/>
        <v>661145.9299999999</v>
      </c>
      <c r="H17" s="24">
        <f t="shared" si="2"/>
        <v>112732.61</v>
      </c>
      <c r="I17" s="24">
        <f t="shared" si="2"/>
        <v>518872.34</v>
      </c>
      <c r="J17" s="24">
        <f t="shared" si="2"/>
        <v>521955.74</v>
      </c>
      <c r="K17" s="24">
        <f t="shared" si="2"/>
        <v>711570.7800000001</v>
      </c>
      <c r="L17" s="24">
        <f t="shared" si="2"/>
        <v>686045.0800000001</v>
      </c>
      <c r="M17" s="24">
        <f t="shared" si="2"/>
        <v>327391.74</v>
      </c>
      <c r="N17" s="24">
        <f t="shared" si="2"/>
        <v>165734.96</v>
      </c>
      <c r="O17" s="24">
        <f t="shared" si="2"/>
        <v>6239222.539999999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729566.84</v>
      </c>
      <c r="C18" s="22">
        <f t="shared" si="3"/>
        <v>527785.25</v>
      </c>
      <c r="D18" s="22">
        <f t="shared" si="3"/>
        <v>481812.94</v>
      </c>
      <c r="E18" s="22">
        <f t="shared" si="3"/>
        <v>164018.07</v>
      </c>
      <c r="F18" s="22">
        <f t="shared" si="3"/>
        <v>477820.63</v>
      </c>
      <c r="G18" s="22">
        <f t="shared" si="3"/>
        <v>616808.82</v>
      </c>
      <c r="H18" s="22">
        <f t="shared" si="3"/>
        <v>102425.8</v>
      </c>
      <c r="I18" s="22">
        <f t="shared" si="3"/>
        <v>508069.63</v>
      </c>
      <c r="J18" s="22">
        <f t="shared" si="3"/>
        <v>466112.52</v>
      </c>
      <c r="K18" s="22">
        <f t="shared" si="3"/>
        <v>662079.93</v>
      </c>
      <c r="L18" s="22">
        <f t="shared" si="3"/>
        <v>647032.18</v>
      </c>
      <c r="M18" s="22">
        <f t="shared" si="3"/>
        <v>263399.63</v>
      </c>
      <c r="N18" s="22">
        <f t="shared" si="3"/>
        <v>158931.52</v>
      </c>
      <c r="O18" s="27">
        <f aca="true" t="shared" si="4" ref="O18:O23">SUM(B18:N18)</f>
        <v>5805863.759999999</v>
      </c>
    </row>
    <row r="19" spans="1:23" ht="18.75" customHeight="1">
      <c r="A19" s="26" t="s">
        <v>36</v>
      </c>
      <c r="B19" s="16">
        <f>IF(B15&lt;&gt;0,ROUND((B15-1)*B18,2),0)</f>
        <v>11186.88</v>
      </c>
      <c r="C19" s="22">
        <f aca="true" t="shared" si="5" ref="C19:N19">IF(C15&lt;&gt;0,ROUND((C15-1)*C18,2),0)</f>
        <v>18519.32</v>
      </c>
      <c r="D19" s="22">
        <f t="shared" si="5"/>
        <v>-4844.74</v>
      </c>
      <c r="E19" s="22">
        <f t="shared" si="5"/>
        <v>-13068.78</v>
      </c>
      <c r="F19" s="22">
        <f t="shared" si="5"/>
        <v>1032.18</v>
      </c>
      <c r="G19" s="22">
        <f t="shared" si="5"/>
        <v>23562.42</v>
      </c>
      <c r="H19" s="22">
        <f t="shared" si="5"/>
        <v>12615.9</v>
      </c>
      <c r="I19" s="22">
        <f t="shared" si="5"/>
        <v>-8683.95</v>
      </c>
      <c r="J19" s="22">
        <f t="shared" si="5"/>
        <v>23992.6</v>
      </c>
      <c r="K19" s="22">
        <f t="shared" si="5"/>
        <v>214.86</v>
      </c>
      <c r="L19" s="22">
        <f t="shared" si="5"/>
        <v>-3426.71</v>
      </c>
      <c r="M19" s="22">
        <f t="shared" si="5"/>
        <v>25218.41</v>
      </c>
      <c r="N19" s="22">
        <f t="shared" si="5"/>
        <v>-6585.19</v>
      </c>
      <c r="O19" s="27">
        <f t="shared" si="4"/>
        <v>79733.2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22746.57</v>
      </c>
      <c r="C23" s="22">
        <v>25853.04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191878.66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-79696.2</v>
      </c>
      <c r="C25" s="31">
        <f>+C26+C28+C39+C40+C43-C44</f>
        <v>-72631.3</v>
      </c>
      <c r="D25" s="31">
        <f t="shared" si="6"/>
        <v>52422.1100000001</v>
      </c>
      <c r="E25" s="31">
        <f t="shared" si="6"/>
        <v>-10874.7</v>
      </c>
      <c r="F25" s="31">
        <f t="shared" si="6"/>
        <v>-48198.7</v>
      </c>
      <c r="G25" s="31">
        <f t="shared" si="6"/>
        <v>-194872.65000000002</v>
      </c>
      <c r="H25" s="31">
        <f t="shared" si="6"/>
        <v>-112732.61000000004</v>
      </c>
      <c r="I25" s="31">
        <f t="shared" si="6"/>
        <v>24692.97</v>
      </c>
      <c r="J25" s="31">
        <f t="shared" si="6"/>
        <v>-64190.4</v>
      </c>
      <c r="K25" s="31">
        <f t="shared" si="6"/>
        <v>-58836.9</v>
      </c>
      <c r="L25" s="31">
        <f t="shared" si="6"/>
        <v>-55895.7</v>
      </c>
      <c r="M25" s="31">
        <f t="shared" si="6"/>
        <v>-25271.1</v>
      </c>
      <c r="N25" s="31">
        <f t="shared" si="6"/>
        <v>-21654.8</v>
      </c>
      <c r="O25" s="31">
        <f t="shared" si="6"/>
        <v>-667739.98</v>
      </c>
    </row>
    <row r="26" spans="1:15" ht="18.75" customHeight="1">
      <c r="A26" s="26" t="s">
        <v>42</v>
      </c>
      <c r="B26" s="32">
        <f>+B27</f>
        <v>-79696.2</v>
      </c>
      <c r="C26" s="32">
        <f>+C27</f>
        <v>-72631.3</v>
      </c>
      <c r="D26" s="32">
        <f aca="true" t="shared" si="7" ref="D26:O26">+D27</f>
        <v>-57362</v>
      </c>
      <c r="E26" s="32">
        <f t="shared" si="7"/>
        <v>-10874.7</v>
      </c>
      <c r="F26" s="32">
        <f t="shared" si="7"/>
        <v>-48198.7</v>
      </c>
      <c r="G26" s="32">
        <f t="shared" si="7"/>
        <v>-81773.1</v>
      </c>
      <c r="H26" s="32">
        <f t="shared" si="7"/>
        <v>-10608.1</v>
      </c>
      <c r="I26" s="32">
        <f t="shared" si="7"/>
        <v>-70459.8</v>
      </c>
      <c r="J26" s="32">
        <f t="shared" si="7"/>
        <v>-64190.4</v>
      </c>
      <c r="K26" s="32">
        <f t="shared" si="7"/>
        <v>-58836.9</v>
      </c>
      <c r="L26" s="32">
        <f t="shared" si="7"/>
        <v>-55895.7</v>
      </c>
      <c r="M26" s="32">
        <f t="shared" si="7"/>
        <v>-25271.1</v>
      </c>
      <c r="N26" s="32">
        <f t="shared" si="7"/>
        <v>-21654.8</v>
      </c>
      <c r="O26" s="32">
        <f t="shared" si="7"/>
        <v>-657452.7999999999</v>
      </c>
    </row>
    <row r="27" spans="1:26" ht="18.75" customHeight="1">
      <c r="A27" s="28" t="s">
        <v>43</v>
      </c>
      <c r="B27" s="16">
        <f>ROUND((-B9)*$G$3,2)</f>
        <v>-79696.2</v>
      </c>
      <c r="C27" s="16">
        <f aca="true" t="shared" si="8" ref="C27:N27">ROUND((-C9)*$G$3,2)</f>
        <v>-72631.3</v>
      </c>
      <c r="D27" s="16">
        <f t="shared" si="8"/>
        <v>-57362</v>
      </c>
      <c r="E27" s="16">
        <f t="shared" si="8"/>
        <v>-10874.7</v>
      </c>
      <c r="F27" s="16">
        <f t="shared" si="8"/>
        <v>-48198.7</v>
      </c>
      <c r="G27" s="16">
        <f t="shared" si="8"/>
        <v>-81773.1</v>
      </c>
      <c r="H27" s="16">
        <f t="shared" si="8"/>
        <v>-10608.1</v>
      </c>
      <c r="I27" s="16">
        <f t="shared" si="8"/>
        <v>-70459.8</v>
      </c>
      <c r="J27" s="16">
        <f t="shared" si="8"/>
        <v>-64190.4</v>
      </c>
      <c r="K27" s="16">
        <f t="shared" si="8"/>
        <v>-58836.9</v>
      </c>
      <c r="L27" s="16">
        <f t="shared" si="8"/>
        <v>-55895.7</v>
      </c>
      <c r="M27" s="16">
        <f t="shared" si="8"/>
        <v>-25271.1</v>
      </c>
      <c r="N27" s="16">
        <f t="shared" si="8"/>
        <v>-21654.8</v>
      </c>
      <c r="O27" s="33">
        <f aca="true" t="shared" si="9" ref="O27:O44">SUM(B27:N27)</f>
        <v>-657452.7999999999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109784.1100000001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49363.369999999995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159147.47999999998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-14215.89</v>
      </c>
      <c r="E29" s="34">
        <v>0</v>
      </c>
      <c r="F29" s="34">
        <v>0</v>
      </c>
      <c r="G29" s="34">
        <v>0</v>
      </c>
      <c r="H29" s="34">
        <v>-5636.63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-19852.52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1547000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-1125000</v>
      </c>
      <c r="E35" s="34">
        <v>0</v>
      </c>
      <c r="F35" s="34">
        <v>0</v>
      </c>
      <c r="G35" s="34">
        <v>0</v>
      </c>
      <c r="H35" s="34">
        <v>-243000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-1368000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95152.77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-17946.78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709981.2699999999</v>
      </c>
      <c r="C42" s="37">
        <f aca="true" t="shared" si="11" ref="C42:N42">+C17+C25</f>
        <v>526255.2599999999</v>
      </c>
      <c r="D42" s="37">
        <f t="shared" si="11"/>
        <v>539212.7300000002</v>
      </c>
      <c r="E42" s="37">
        <f t="shared" si="11"/>
        <v>143914.74</v>
      </c>
      <c r="F42" s="37">
        <f t="shared" si="11"/>
        <v>455430.56999999995</v>
      </c>
      <c r="G42" s="37">
        <f t="shared" si="11"/>
        <v>466273.2799999999</v>
      </c>
      <c r="H42" s="37">
        <f t="shared" si="11"/>
        <v>0</v>
      </c>
      <c r="I42" s="37">
        <f t="shared" si="11"/>
        <v>543565.31</v>
      </c>
      <c r="J42" s="37">
        <f t="shared" si="11"/>
        <v>457765.33999999997</v>
      </c>
      <c r="K42" s="37">
        <f t="shared" si="11"/>
        <v>652733.8800000001</v>
      </c>
      <c r="L42" s="37">
        <f t="shared" si="11"/>
        <v>630149.3800000001</v>
      </c>
      <c r="M42" s="37">
        <f t="shared" si="11"/>
        <v>302120.64</v>
      </c>
      <c r="N42" s="37">
        <f t="shared" si="11"/>
        <v>144080.16</v>
      </c>
      <c r="O42" s="37">
        <f>SUM(B42:N42)</f>
        <v>5571482.56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-289288.34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-289288.34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-137800.46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-137800.46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709981.2699999999</v>
      </c>
      <c r="C48" s="52">
        <f t="shared" si="12"/>
        <v>526255.25</v>
      </c>
      <c r="D48" s="52">
        <f t="shared" si="12"/>
        <v>539212.73</v>
      </c>
      <c r="E48" s="52">
        <f t="shared" si="12"/>
        <v>143914.74</v>
      </c>
      <c r="F48" s="52">
        <f t="shared" si="12"/>
        <v>455430.57</v>
      </c>
      <c r="G48" s="52">
        <f t="shared" si="12"/>
        <v>466273.28</v>
      </c>
      <c r="H48" s="52">
        <f t="shared" si="12"/>
        <v>0</v>
      </c>
      <c r="I48" s="52">
        <f t="shared" si="12"/>
        <v>543565.3</v>
      </c>
      <c r="J48" s="52">
        <f t="shared" si="12"/>
        <v>457765.34</v>
      </c>
      <c r="K48" s="52">
        <f t="shared" si="12"/>
        <v>652733.87</v>
      </c>
      <c r="L48" s="52">
        <f t="shared" si="12"/>
        <v>630149.38</v>
      </c>
      <c r="M48" s="52">
        <f t="shared" si="12"/>
        <v>302120.63</v>
      </c>
      <c r="N48" s="52">
        <f t="shared" si="12"/>
        <v>144080.16</v>
      </c>
      <c r="O48" s="37">
        <f t="shared" si="12"/>
        <v>5571482.52</v>
      </c>
      <c r="Q48" s="44"/>
    </row>
    <row r="49" spans="1:18" ht="18.75" customHeight="1">
      <c r="A49" s="26" t="s">
        <v>59</v>
      </c>
      <c r="B49" s="52">
        <v>581307.57</v>
      </c>
      <c r="C49" s="52">
        <v>368132.66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949440.23</v>
      </c>
      <c r="P49"/>
      <c r="Q49"/>
      <c r="R49" s="44"/>
    </row>
    <row r="50" spans="1:16" ht="18.75" customHeight="1">
      <c r="A50" s="26" t="s">
        <v>60</v>
      </c>
      <c r="B50" s="52">
        <v>128673.7</v>
      </c>
      <c r="C50" s="52">
        <v>158122.59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286796.29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539212.73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539212.73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143914.74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143914.74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455430.57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455430.57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466273.28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466273.28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543565.3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543565.3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457765.34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457765.34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652733.87</v>
      </c>
      <c r="L57" s="32">
        <v>630149.38</v>
      </c>
      <c r="M57" s="53">
        <v>0</v>
      </c>
      <c r="N57" s="53">
        <v>0</v>
      </c>
      <c r="O57" s="37">
        <f t="shared" si="13"/>
        <v>1282883.25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302120.63</v>
      </c>
      <c r="N58" s="53">
        <v>0</v>
      </c>
      <c r="O58" s="37">
        <f t="shared" si="13"/>
        <v>302120.63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144080.16</v>
      </c>
      <c r="O59" s="56">
        <f t="shared" si="13"/>
        <v>144080.16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 s="69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2020-01-08T20:19:25Z</dcterms:modified>
  <cp:category/>
  <cp:version/>
  <cp:contentType/>
  <cp:contentStatus/>
</cp:coreProperties>
</file>