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<sst xmlns="http://schemas.openxmlformats.org/spreadsheetml/2006/main" count="77" uniqueCount="74">
  <si>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</si>
  <si>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</si>
  <si>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</si>
  <si>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</si>
  <si>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</si>
  <si>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</si>
  <si>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</si>
  <si>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</si>
  <si>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</si>
  <si>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</si>
  <si>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</si>
  <si>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</si>
  <si>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</si>
  <si>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</si>
  <si>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</si>
  <si>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</si>
  <si>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</si>
  <si>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</si>
  <si>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</si>
  <si>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</si>
  <si>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</si>
  <si>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</si>
  <si>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</si>
  <si>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</si>
  <si>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</si>
  <si>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</si>
  <si>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</si>
  <si>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</si>
  <si>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</si>
  <si>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</si>
  <si>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</si>
  <si>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</si>
  <si>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</si>
  <si>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</si>
  <si>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</si>
  <si>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</si>
  <si>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</si>
  <si>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</si>
  <si>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</si>
  <si>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</si>
  <si>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</si>
  <si>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</si>
  <si>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</si>
  <si>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</si>
  <si>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</si>
  <si>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</si>
  <si>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</si>
  <si>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</si>
  <si>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</si>
  <si>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</si>
  <si>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</si>
  <si>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</si>
  <si>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</si>
  <si>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</si>
  <si>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</si>
  <si>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</si>
  <si>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</si>
  <si>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</si>
  <si>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</si>
  <si>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</si>
  <si>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</si>
  <si>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</si>
  <si>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</si>
  <si>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</si>
  <si>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</si>
  <si>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</si>
  <si>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</si>
  <si>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</si>
  <si>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</si>
  <si>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</si>
  <si>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</si>
  <si>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</si>
  <si>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</si>
  <si>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31/12/19 - VENCIMENTO 08/01/20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</si>
</sst>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8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46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228794</v>
      </c>
      <c r="C7" s="9">
        <f t="shared" si="0"/>
        <v>149472</v>
      </c>
      <c r="D7" s="9">
        <f t="shared" si="0"/>
        <v>157146</v>
      </c>
      <c r="E7" s="9">
        <f t="shared" si="0"/>
        <v>29881</v>
      </c>
      <c r="F7" s="9">
        <f t="shared" si="0"/>
        <v>132893</v>
      </c>
      <c r="G7" s="9">
        <f t="shared" si="0"/>
        <v>196701</v>
      </c>
      <c r="H7" s="9">
        <f t="shared" si="0"/>
        <v>22065</v>
      </c>
      <c r="I7" s="9">
        <f t="shared" si="0"/>
        <v>142000</v>
      </c>
      <c r="J7" s="9">
        <f t="shared" si="0"/>
        <v>137191</v>
      </c>
      <c r="K7" s="9">
        <f t="shared" si="0"/>
        <v>206259</v>
      </c>
      <c r="L7" s="9">
        <f t="shared" si="0"/>
        <v>178879</v>
      </c>
      <c r="M7" s="9">
        <f t="shared" si="0"/>
        <v>56950</v>
      </c>
      <c r="N7" s="9">
        <f t="shared" si="0"/>
        <v>36187</v>
      </c>
      <c r="O7" s="9">
        <f t="shared" si="0"/>
        <v>1674418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16162</v>
      </c>
      <c r="C8" s="11">
        <f t="shared" si="1"/>
        <v>13031</v>
      </c>
      <c r="D8" s="11">
        <f t="shared" si="1"/>
        <v>10428</v>
      </c>
      <c r="E8" s="11">
        <f t="shared" si="1"/>
        <v>1758</v>
      </c>
      <c r="F8" s="11">
        <f t="shared" si="1"/>
        <v>8638</v>
      </c>
      <c r="G8" s="11">
        <f t="shared" si="1"/>
        <v>13309</v>
      </c>
      <c r="H8" s="11">
        <f t="shared" si="1"/>
        <v>1448</v>
      </c>
      <c r="I8" s="11">
        <f t="shared" si="1"/>
        <v>12311</v>
      </c>
      <c r="J8" s="11">
        <f t="shared" si="1"/>
        <v>11620</v>
      </c>
      <c r="K8" s="11">
        <f t="shared" si="1"/>
        <v>11348</v>
      </c>
      <c r="L8" s="11">
        <f t="shared" si="1"/>
        <v>10124</v>
      </c>
      <c r="M8" s="11">
        <f t="shared" si="1"/>
        <v>3989</v>
      </c>
      <c r="N8" s="11">
        <f t="shared" si="1"/>
        <v>3238</v>
      </c>
      <c r="O8" s="11">
        <f t="shared" si="1"/>
        <v>117404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16162</v>
      </c>
      <c r="C9" s="11">
        <v>13031</v>
      </c>
      <c r="D9" s="11">
        <v>10428</v>
      </c>
      <c r="E9" s="11">
        <v>1758</v>
      </c>
      <c r="F9" s="11">
        <v>8638</v>
      </c>
      <c r="G9" s="11">
        <v>13309</v>
      </c>
      <c r="H9" s="11">
        <v>1446</v>
      </c>
      <c r="I9" s="11">
        <v>12310</v>
      </c>
      <c r="J9" s="11">
        <v>11620</v>
      </c>
      <c r="K9" s="11">
        <v>11346</v>
      </c>
      <c r="L9" s="11">
        <v>10124</v>
      </c>
      <c r="M9" s="11">
        <v>3978</v>
      </c>
      <c r="N9" s="11">
        <v>3238</v>
      </c>
      <c r="O9" s="11">
        <f>SUM(B9:N9)</f>
        <v>117388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1</v>
      </c>
      <c r="J10" s="13">
        <v>0</v>
      </c>
      <c r="K10" s="13">
        <v>2</v>
      </c>
      <c r="L10" s="13">
        <v>0</v>
      </c>
      <c r="M10" s="13">
        <v>11</v>
      </c>
      <c r="N10" s="13">
        <v>0</v>
      </c>
      <c r="O10" s="11">
        <f>SUM(B10:N10)</f>
        <v>16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212632</v>
      </c>
      <c r="C11" s="13">
        <v>136441</v>
      </c>
      <c r="D11" s="13">
        <v>146718</v>
      </c>
      <c r="E11" s="13">
        <v>28123</v>
      </c>
      <c r="F11" s="13">
        <v>124255</v>
      </c>
      <c r="G11" s="13">
        <v>183392</v>
      </c>
      <c r="H11" s="13">
        <v>20617</v>
      </c>
      <c r="I11" s="13">
        <v>129689</v>
      </c>
      <c r="J11" s="13">
        <v>125571</v>
      </c>
      <c r="K11" s="13">
        <v>194911</v>
      </c>
      <c r="L11" s="13">
        <v>168755</v>
      </c>
      <c r="M11" s="13">
        <v>52961</v>
      </c>
      <c r="N11" s="13">
        <v>32949</v>
      </c>
      <c r="O11" s="11">
        <f>SUM(B11:N11)</f>
        <v>1557014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1.015333595115668</v>
      </c>
      <c r="C15" s="19">
        <v>1.035088743148958</v>
      </c>
      <c r="D15" s="19">
        <v>0.989944777744777</v>
      </c>
      <c r="E15" s="19">
        <v>0.920321123775156</v>
      </c>
      <c r="F15" s="19">
        <v>1.002160176810139</v>
      </c>
      <c r="G15" s="19">
        <v>1.038200522312626</v>
      </c>
      <c r="H15" s="19">
        <v>1.123171125088372</v>
      </c>
      <c r="I15" s="19">
        <v>0.982907944953535</v>
      </c>
      <c r="J15" s="19">
        <v>1.051473842457998</v>
      </c>
      <c r="K15" s="19">
        <v>1.000324516220171</v>
      </c>
      <c r="L15" s="19">
        <v>0.994703955297531</v>
      </c>
      <c r="M15" s="19">
        <v>1.095741992919426</v>
      </c>
      <c r="N15" s="19">
        <v>0.958565878742011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567933.3099999999</v>
      </c>
      <c r="C17" s="24">
        <f aca="true" t="shared" si="2" ref="C17:O17">C18+C19+C20+C21+C22+C23</f>
        <v>409590.88000000006</v>
      </c>
      <c r="D17" s="24">
        <f t="shared" si="2"/>
        <v>324563.27</v>
      </c>
      <c r="E17" s="24">
        <f t="shared" si="2"/>
        <v>99020.8</v>
      </c>
      <c r="F17" s="24">
        <f t="shared" si="2"/>
        <v>336977.10000000003</v>
      </c>
      <c r="G17" s="24">
        <f t="shared" si="2"/>
        <v>414317.49000000005</v>
      </c>
      <c r="H17" s="24">
        <f t="shared" si="2"/>
        <v>61727.11</v>
      </c>
      <c r="I17" s="24">
        <f t="shared" si="2"/>
        <v>338997.01000000007</v>
      </c>
      <c r="J17" s="24">
        <f t="shared" si="2"/>
        <v>364223.37</v>
      </c>
      <c r="K17" s="24">
        <f t="shared" si="2"/>
        <v>498942.64</v>
      </c>
      <c r="L17" s="24">
        <f t="shared" si="2"/>
        <v>483781.18</v>
      </c>
      <c r="M17" s="24">
        <f t="shared" si="2"/>
        <v>217588.09000000003</v>
      </c>
      <c r="N17" s="24">
        <f t="shared" si="2"/>
        <v>103215.61000000002</v>
      </c>
      <c r="O17" s="24">
        <f t="shared" si="2"/>
        <v>4220877.86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511171.55</v>
      </c>
      <c r="C18" s="22">
        <f t="shared" si="3"/>
        <v>344906.64</v>
      </c>
      <c r="D18" s="22">
        <f t="shared" si="3"/>
        <v>317937.79</v>
      </c>
      <c r="E18" s="22">
        <f t="shared" si="3"/>
        <v>103421.13</v>
      </c>
      <c r="F18" s="22">
        <f t="shared" si="3"/>
        <v>311527.77</v>
      </c>
      <c r="G18" s="22">
        <f t="shared" si="3"/>
        <v>379062.5</v>
      </c>
      <c r="H18" s="22">
        <f t="shared" si="3"/>
        <v>57013.75</v>
      </c>
      <c r="I18" s="22">
        <f t="shared" si="3"/>
        <v>325066.4</v>
      </c>
      <c r="J18" s="22">
        <f t="shared" si="3"/>
        <v>316101.78</v>
      </c>
      <c r="K18" s="22">
        <f t="shared" si="3"/>
        <v>449520.86</v>
      </c>
      <c r="L18" s="22">
        <f t="shared" si="3"/>
        <v>443691.47</v>
      </c>
      <c r="M18" s="22">
        <f t="shared" si="3"/>
        <v>163190.23</v>
      </c>
      <c r="N18" s="22">
        <f t="shared" si="3"/>
        <v>93709.86</v>
      </c>
      <c r="O18" s="27">
        <f aca="true" t="shared" si="4" ref="O18:O23">SUM(B18:N18)</f>
        <v>3816321.7299999995</v>
      </c>
    </row>
    <row r="19" spans="1:23" ht="18.75" customHeight="1">
      <c r="A19" s="26" t="s">
        <v>36</v>
      </c>
      <c r="B19" s="16">
        <f>IF(B15&lt;&gt;0,ROUND((B15-1)*B18,2),0)</f>
        <v>7838.1</v>
      </c>
      <c r="C19" s="22">
        <f aca="true" t="shared" si="5" ref="C19:N19">IF(C15&lt;&gt;0,ROUND((C15-1)*C18,2),0)</f>
        <v>12102.34</v>
      </c>
      <c r="D19" s="22">
        <f t="shared" si="5"/>
        <v>-3196.94</v>
      </c>
      <c r="E19" s="22">
        <f t="shared" si="5"/>
        <v>-8240.48</v>
      </c>
      <c r="F19" s="22">
        <f t="shared" si="5"/>
        <v>672.96</v>
      </c>
      <c r="G19" s="22">
        <f t="shared" si="5"/>
        <v>14480.39</v>
      </c>
      <c r="H19" s="22">
        <f t="shared" si="5"/>
        <v>7022.45</v>
      </c>
      <c r="I19" s="22">
        <f t="shared" si="5"/>
        <v>-5556.05</v>
      </c>
      <c r="J19" s="22">
        <f t="shared" si="5"/>
        <v>16270.97</v>
      </c>
      <c r="K19" s="22">
        <f t="shared" si="5"/>
        <v>145.88</v>
      </c>
      <c r="L19" s="22">
        <f t="shared" si="5"/>
        <v>-2349.81</v>
      </c>
      <c r="M19" s="22">
        <f t="shared" si="5"/>
        <v>15624.16</v>
      </c>
      <c r="N19" s="22">
        <f t="shared" si="5"/>
        <v>-3882.79</v>
      </c>
      <c r="O19" s="27">
        <f t="shared" si="4"/>
        <v>50931.18</v>
      </c>
      <c r="W19" s="63"/>
    </row>
    <row r="20" spans="1:15" ht="18.75" customHeight="1">
      <c r="A20" s="26" t="s">
        <v>37</v>
      </c>
      <c r="B20" s="22">
        <v>31921.84</v>
      </c>
      <c r="C20" s="22">
        <v>25405.09</v>
      </c>
      <c r="D20" s="22">
        <v>11150.83</v>
      </c>
      <c r="E20" s="22">
        <v>4133.9</v>
      </c>
      <c r="F20" s="22">
        <v>13904.35</v>
      </c>
      <c r="G20" s="22">
        <v>20193.07</v>
      </c>
      <c r="H20" s="22">
        <v>4421.1</v>
      </c>
      <c r="I20" s="22">
        <v>15723.34</v>
      </c>
      <c r="J20" s="22">
        <v>16359.68</v>
      </c>
      <c r="K20" s="22">
        <v>30217.55</v>
      </c>
      <c r="L20" s="22">
        <v>24199.87</v>
      </c>
      <c r="M20" s="22">
        <v>12708.19</v>
      </c>
      <c r="N20" s="22">
        <v>5901.35</v>
      </c>
      <c r="O20" s="27">
        <f t="shared" si="4"/>
        <v>216240.15999999997</v>
      </c>
    </row>
    <row r="21" spans="1:15" ht="18.75" customHeight="1">
      <c r="A21" s="26" t="s">
        <v>38</v>
      </c>
      <c r="B21" s="22">
        <v>1323.77</v>
      </c>
      <c r="C21" s="22">
        <v>1323.77</v>
      </c>
      <c r="D21" s="22">
        <v>0</v>
      </c>
      <c r="E21" s="22">
        <v>0</v>
      </c>
      <c r="F21" s="22">
        <v>1323.77</v>
      </c>
      <c r="G21" s="22">
        <v>1323.77</v>
      </c>
      <c r="H21" s="22">
        <v>0</v>
      </c>
      <c r="I21" s="22">
        <v>0</v>
      </c>
      <c r="J21" s="22">
        <v>0</v>
      </c>
      <c r="K21" s="22">
        <v>1323.77</v>
      </c>
      <c r="L21" s="22">
        <v>1323.77</v>
      </c>
      <c r="M21" s="22">
        <v>0</v>
      </c>
      <c r="N21" s="22">
        <v>1323.77</v>
      </c>
      <c r="O21" s="27">
        <f t="shared" si="4"/>
        <v>9266.390000000001</v>
      </c>
    </row>
    <row r="22" spans="1:15" ht="18.75" customHeight="1">
      <c r="A22" s="26" t="s">
        <v>39</v>
      </c>
      <c r="B22" s="22">
        <v>-7068.52</v>
      </c>
      <c r="C22" s="22">
        <v>0</v>
      </c>
      <c r="D22" s="22">
        <v>-14256</v>
      </c>
      <c r="E22" s="22">
        <v>-4176</v>
      </c>
      <c r="F22" s="22">
        <v>-5616</v>
      </c>
      <c r="G22" s="22">
        <v>-5760</v>
      </c>
      <c r="H22" s="22">
        <v>-6730.19</v>
      </c>
      <c r="I22" s="22">
        <v>0</v>
      </c>
      <c r="J22" s="22">
        <v>-6912</v>
      </c>
      <c r="K22" s="22">
        <v>-5866.32</v>
      </c>
      <c r="L22" s="22">
        <v>-7375.23</v>
      </c>
      <c r="M22" s="22">
        <v>0</v>
      </c>
      <c r="N22" s="22">
        <v>0</v>
      </c>
      <c r="O22" s="27">
        <f t="shared" si="4"/>
        <v>-63760.26000000001</v>
      </c>
    </row>
    <row r="23" spans="1:26" ht="18.75" customHeight="1">
      <c r="A23" s="26" t="s">
        <v>40</v>
      </c>
      <c r="B23" s="22">
        <v>22746.57</v>
      </c>
      <c r="C23" s="22">
        <v>25853.04</v>
      </c>
      <c r="D23" s="22">
        <v>12927.59</v>
      </c>
      <c r="E23" s="22">
        <v>3882.25</v>
      </c>
      <c r="F23" s="22">
        <v>15164.25</v>
      </c>
      <c r="G23" s="22">
        <v>5017.76</v>
      </c>
      <c r="H23" s="22">
        <v>0</v>
      </c>
      <c r="I23" s="22">
        <v>3763.32</v>
      </c>
      <c r="J23" s="22">
        <v>22402.94</v>
      </c>
      <c r="K23" s="22">
        <v>23600.9</v>
      </c>
      <c r="L23" s="22">
        <v>24291.11</v>
      </c>
      <c r="M23" s="22">
        <v>26065.51</v>
      </c>
      <c r="N23" s="22">
        <v>6163.42</v>
      </c>
      <c r="O23" s="27">
        <f t="shared" si="4"/>
        <v>191878.66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-69496.6</v>
      </c>
      <c r="C25" s="31">
        <f>+C26+C28+C39+C40+C43-C44</f>
        <v>-56033.3</v>
      </c>
      <c r="D25" s="31">
        <f t="shared" si="6"/>
        <v>-54189.47</v>
      </c>
      <c r="E25" s="31">
        <f t="shared" si="6"/>
        <v>-7559.4</v>
      </c>
      <c r="F25" s="31">
        <f t="shared" si="6"/>
        <v>-37143.4</v>
      </c>
      <c r="G25" s="31">
        <f t="shared" si="6"/>
        <v>-57228.7</v>
      </c>
      <c r="H25" s="31">
        <f t="shared" si="6"/>
        <v>-61727.11</v>
      </c>
      <c r="I25" s="31">
        <f t="shared" si="6"/>
        <v>-52933</v>
      </c>
      <c r="J25" s="31">
        <f t="shared" si="6"/>
        <v>-49966</v>
      </c>
      <c r="K25" s="31">
        <f t="shared" si="6"/>
        <v>-48787.8</v>
      </c>
      <c r="L25" s="31">
        <f t="shared" si="6"/>
        <v>-43533.2</v>
      </c>
      <c r="M25" s="31">
        <f t="shared" si="6"/>
        <v>-17105.4</v>
      </c>
      <c r="N25" s="31">
        <f t="shared" si="6"/>
        <v>-13923.4</v>
      </c>
      <c r="O25" s="31">
        <f t="shared" si="6"/>
        <v>-569626.78</v>
      </c>
    </row>
    <row r="26" spans="1:15" ht="18.75" customHeight="1">
      <c r="A26" s="26" t="s">
        <v>42</v>
      </c>
      <c r="B26" s="32">
        <f>+B27</f>
        <v>-69496.6</v>
      </c>
      <c r="C26" s="32">
        <f>+C27</f>
        <v>-56033.3</v>
      </c>
      <c r="D26" s="32">
        <f aca="true" t="shared" si="7" ref="D26:O26">+D27</f>
        <v>-44840.4</v>
      </c>
      <c r="E26" s="32">
        <f t="shared" si="7"/>
        <v>-7559.4</v>
      </c>
      <c r="F26" s="32">
        <f t="shared" si="7"/>
        <v>-37143.4</v>
      </c>
      <c r="G26" s="32">
        <f t="shared" si="7"/>
        <v>-57228.7</v>
      </c>
      <c r="H26" s="32">
        <f t="shared" si="7"/>
        <v>-6217.8</v>
      </c>
      <c r="I26" s="32">
        <f t="shared" si="7"/>
        <v>-52933</v>
      </c>
      <c r="J26" s="32">
        <f t="shared" si="7"/>
        <v>-49966</v>
      </c>
      <c r="K26" s="32">
        <f t="shared" si="7"/>
        <v>-48787.8</v>
      </c>
      <c r="L26" s="32">
        <f t="shared" si="7"/>
        <v>-43533.2</v>
      </c>
      <c r="M26" s="32">
        <f t="shared" si="7"/>
        <v>-17105.4</v>
      </c>
      <c r="N26" s="32">
        <f t="shared" si="7"/>
        <v>-13923.4</v>
      </c>
      <c r="O26" s="32">
        <f t="shared" si="7"/>
        <v>-504768.4</v>
      </c>
    </row>
    <row r="27" spans="1:26" ht="18.75" customHeight="1">
      <c r="A27" s="28" t="s">
        <v>43</v>
      </c>
      <c r="B27" s="16">
        <f>ROUND((-B9)*$G$3,2)</f>
        <v>-69496.6</v>
      </c>
      <c r="C27" s="16">
        <f aca="true" t="shared" si="8" ref="C27:N27">ROUND((-C9)*$G$3,2)</f>
        <v>-56033.3</v>
      </c>
      <c r="D27" s="16">
        <f t="shared" si="8"/>
        <v>-44840.4</v>
      </c>
      <c r="E27" s="16">
        <f t="shared" si="8"/>
        <v>-7559.4</v>
      </c>
      <c r="F27" s="16">
        <f t="shared" si="8"/>
        <v>-37143.4</v>
      </c>
      <c r="G27" s="16">
        <f t="shared" si="8"/>
        <v>-57228.7</v>
      </c>
      <c r="H27" s="16">
        <f t="shared" si="8"/>
        <v>-6217.8</v>
      </c>
      <c r="I27" s="16">
        <f t="shared" si="8"/>
        <v>-52933</v>
      </c>
      <c r="J27" s="16">
        <f t="shared" si="8"/>
        <v>-49966</v>
      </c>
      <c r="K27" s="16">
        <f t="shared" si="8"/>
        <v>-48787.8</v>
      </c>
      <c r="L27" s="16">
        <f t="shared" si="8"/>
        <v>-43533.2</v>
      </c>
      <c r="M27" s="16">
        <f t="shared" si="8"/>
        <v>-17105.4</v>
      </c>
      <c r="N27" s="16">
        <f t="shared" si="8"/>
        <v>-13923.4</v>
      </c>
      <c r="O27" s="33">
        <f aca="true" t="shared" si="9" ref="O27:O44">SUM(B27:N27)</f>
        <v>-504768.4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-9349.07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-3086.36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-12435.43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-9349.07</v>
      </c>
      <c r="E29" s="34">
        <v>0</v>
      </c>
      <c r="F29" s="34">
        <v>0</v>
      </c>
      <c r="G29" s="34">
        <v>0</v>
      </c>
      <c r="H29" s="34">
        <v>-3086.36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-12435.43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498436.70999999996</v>
      </c>
      <c r="C42" s="37">
        <f aca="true" t="shared" si="11" ref="C42:N42">+C17+C25</f>
        <v>353557.5800000001</v>
      </c>
      <c r="D42" s="37">
        <f t="shared" si="11"/>
        <v>270373.80000000005</v>
      </c>
      <c r="E42" s="37">
        <f t="shared" si="11"/>
        <v>91461.40000000001</v>
      </c>
      <c r="F42" s="37">
        <f t="shared" si="11"/>
        <v>299833.7</v>
      </c>
      <c r="G42" s="37">
        <f t="shared" si="11"/>
        <v>357088.79000000004</v>
      </c>
      <c r="H42" s="37">
        <f t="shared" si="11"/>
        <v>0</v>
      </c>
      <c r="I42" s="37">
        <f t="shared" si="11"/>
        <v>286064.01000000007</v>
      </c>
      <c r="J42" s="37">
        <f t="shared" si="11"/>
        <v>314257.37</v>
      </c>
      <c r="K42" s="37">
        <f t="shared" si="11"/>
        <v>450154.84</v>
      </c>
      <c r="L42" s="37">
        <f t="shared" si="11"/>
        <v>440247.98</v>
      </c>
      <c r="M42" s="37">
        <f t="shared" si="11"/>
        <v>200482.69000000003</v>
      </c>
      <c r="N42" s="37">
        <f t="shared" si="11"/>
        <v>89292.21000000002</v>
      </c>
      <c r="O42" s="37">
        <f>SUM(B42:N42)</f>
        <v>3651251.08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-137800.46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-137800.46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-85377.51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-85377.51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498436.71</v>
      </c>
      <c r="C48" s="52">
        <f t="shared" si="12"/>
        <v>353557.58</v>
      </c>
      <c r="D48" s="52">
        <f t="shared" si="12"/>
        <v>270373.8</v>
      </c>
      <c r="E48" s="52">
        <f t="shared" si="12"/>
        <v>91461.4</v>
      </c>
      <c r="F48" s="52">
        <f t="shared" si="12"/>
        <v>299833.7</v>
      </c>
      <c r="G48" s="52">
        <f t="shared" si="12"/>
        <v>357088.78</v>
      </c>
      <c r="H48" s="52">
        <f t="shared" si="12"/>
        <v>0</v>
      </c>
      <c r="I48" s="52">
        <f t="shared" si="12"/>
        <v>286064.01</v>
      </c>
      <c r="J48" s="52">
        <f t="shared" si="12"/>
        <v>314257.38</v>
      </c>
      <c r="K48" s="52">
        <f t="shared" si="12"/>
        <v>450154.84</v>
      </c>
      <c r="L48" s="52">
        <f t="shared" si="12"/>
        <v>440247.98</v>
      </c>
      <c r="M48" s="52">
        <f t="shared" si="12"/>
        <v>200482.68</v>
      </c>
      <c r="N48" s="52">
        <f t="shared" si="12"/>
        <v>89292.21</v>
      </c>
      <c r="O48" s="37">
        <f t="shared" si="12"/>
        <v>3651251.07</v>
      </c>
      <c r="Q48"/>
    </row>
    <row r="49" spans="1:18" ht="18.75" customHeight="1">
      <c r="A49" s="26" t="s">
        <v>61</v>
      </c>
      <c r="B49" s="52">
        <v>409371.34</v>
      </c>
      <c r="C49" s="52">
        <v>250005.89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659377.23</v>
      </c>
      <c r="P49"/>
      <c r="Q49"/>
      <c r="R49" s="44"/>
    </row>
    <row r="50" spans="1:16" ht="18.75" customHeight="1">
      <c r="A50" s="26" t="s">
        <v>62</v>
      </c>
      <c r="B50" s="52">
        <v>89065.37</v>
      </c>
      <c r="C50" s="52">
        <v>103551.69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192617.06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270373.8</v>
      </c>
      <c r="E51" s="53">
        <v>0</v>
      </c>
      <c r="F51" s="53">
        <v>0</v>
      </c>
      <c r="G51" s="53">
        <v>0</v>
      </c>
      <c r="H51" s="52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270373.8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91461.4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91461.4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299833.7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299833.7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357088.78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357088.78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286064.01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286064.01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314257.38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314257.38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450154.84</v>
      </c>
      <c r="L57" s="32">
        <v>440247.98</v>
      </c>
      <c r="M57" s="53">
        <v>0</v>
      </c>
      <c r="N57" s="53">
        <v>0</v>
      </c>
      <c r="O57" s="37">
        <f t="shared" si="13"/>
        <v>890402.8200000001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200482.68</v>
      </c>
      <c r="N58" s="53">
        <v>0</v>
      </c>
      <c r="O58" s="37">
        <f t="shared" si="13"/>
        <v>200482.68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89292.21</v>
      </c>
      <c r="O59" s="56">
        <f t="shared" si="13"/>
        <v>89292.21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 s="69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2020-01-08T20:21:51Z</dcterms:modified>
  <cp:category/>
  <cp:version/>
  <cp:contentType/>
  <cp:contentStatus/>
</cp:coreProperties>
</file>