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<sst xmlns="http://schemas.openxmlformats.org/spreadsheetml/2006/main" count="161" uniqueCount="156">
  <si>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</si>
  <si>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</si>
  <si>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</si>
  <si>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</si>
  <si>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</si>
  <si>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</si>
  <si>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</si>
  <si>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</si>
  <si>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</si>
  <si>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</si>
  <si>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</si>
  <si>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</si>
  <si>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</si>
  <si>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</si>
  <si>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</si>
  <si>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</si>
  <si>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</si>
  <si>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</si>
  <si>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</si>
  <si>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</si>
  <si>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</si>
  <si>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</si>
  <si>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</si>
  <si>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</si>
  <si>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</si>
  <si>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</si>
  <si>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</si>
  <si>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</si>
  <si>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</si>
  <si>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</si>
  <si>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</si>
  <si>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</si>
  <si>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</si>
  <si>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</si>
  <si>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</si>
  <si>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</si>
  <si>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</si>
  <si>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</si>
  <si>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</si>
  <si>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</si>
  <si>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</si>
  <si>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</si>
  <si>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</si>
  <si>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</si>
  <si>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</si>
  <si>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</si>
  <si>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</si>
  <si>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</si>
  <si>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</si>
  <si>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</si>
  <si>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</si>
  <si>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</si>
  <si>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</si>
  <si>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</si>
  <si>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</si>
  <si>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</si>
  <si>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</si>
  <si>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</si>
  <si>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</si>
  <si>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</si>
  <si>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</si>
  <si>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</si>
  <si>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</si>
  <si>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</si>
  <si>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</si>
  <si>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</si>
  <si>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</si>
  <si>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</si>
  <si>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</si>
  <si>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</si>
  <si>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</si>
  <si>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</si>
  <si>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</si>
  <si>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</si>
  <si>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</si>
  <si>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</si>
  <si>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</si>
  <si>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</si>
  <si>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</si>
  <si>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</si>
  <si>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</si>
  <si>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</si>
  <si>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</si>
  <si>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</si>
  <si>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</si>
  <si>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</si>
  <si>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</si>
  <si>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</si>
  <si>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</si>
  <si>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</si>
  <si>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</si>
  <si>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</si>
  <si>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</si>
  <si>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</si>
  <si>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</si>
  <si>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</si>
  <si>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</si>
  <si>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</si>
  <si>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</si>
  <si>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</si>
  <si>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</si>
  <si>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</si>
  <si>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</si>
  <si>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</si>
  <si>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</si>
  <si>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</si>
  <si>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</si>
  <si>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</si>
  <si>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</si>
  <si>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</si>
  <si>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</si>
  <si>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</si>
  <si>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</si>
  <si>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</si>
  <si>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</si>
  <si>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</si>
  <si>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</si>
  <si>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</si>
  <si>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</si>
  <si>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</si>
  <si>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</si>
  <si>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</si>
  <si>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</si>
  <si>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</si>
  <si>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</si>
  <si>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</si>
  <si>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</si>
  <si>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</si>
  <si>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</si>
  <si>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</si>
  <si>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</si>
  <si>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</si>
  <si>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</si>
  <si>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</si>
  <si>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</si>
  <si>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</si>
  <si>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</si>
  <si>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</si>
  <si>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</si>
  <si>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</si>
  <si>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</si>
  <si>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</si>
  <si>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</si>
  <si>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</si>
  <si>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</si>
  <si>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</si>
  <si>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</si>
  <si>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</si>
  <si>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</si>
  <si>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</si>
  <si>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</si>
  <si>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</si>
  <si>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</si>
  <si>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</si>
  <si>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</si>
  <si>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03/02/19 - VENCIMENTO 08/02/19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</si>
</sst>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146490</v>
      </c>
      <c r="C7" s="9">
        <f t="shared" si="0"/>
        <v>203775</v>
      </c>
      <c r="D7" s="9">
        <f t="shared" si="0"/>
        <v>216296</v>
      </c>
      <c r="E7" s="9">
        <f>+E8+E20+E24+E27</f>
        <v>23609</v>
      </c>
      <c r="F7" s="9">
        <f>+F8+F20+F24+F27</f>
        <v>98398</v>
      </c>
      <c r="G7" s="9">
        <f t="shared" si="0"/>
        <v>118826</v>
      </c>
      <c r="H7" s="9">
        <f t="shared" si="0"/>
        <v>103298</v>
      </c>
      <c r="I7" s="9">
        <f t="shared" si="0"/>
        <v>92633</v>
      </c>
      <c r="J7" s="9">
        <f t="shared" si="0"/>
        <v>148839</v>
      </c>
      <c r="K7" s="9">
        <f t="shared" si="0"/>
        <v>31033</v>
      </c>
      <c r="L7" s="9">
        <f t="shared" si="0"/>
        <v>44768</v>
      </c>
      <c r="M7" s="9">
        <f t="shared" si="0"/>
        <v>103987</v>
      </c>
      <c r="N7" s="9">
        <f t="shared" si="0"/>
        <v>116064</v>
      </c>
      <c r="O7" s="9">
        <f t="shared" si="0"/>
        <v>1448016</v>
      </c>
      <c r="P7" s="44"/>
      <c r="Q7"/>
      <c r="R7"/>
    </row>
    <row r="8" spans="1:18" ht="17.25" customHeight="1">
      <c r="A8" s="10" t="s">
        <v>36</v>
      </c>
      <c r="B8" s="11">
        <f>B9+B12+B16</f>
        <v>73205</v>
      </c>
      <c r="C8" s="11">
        <f aca="true" t="shared" si="1" ref="C8:N8">C9+C12+C16</f>
        <v>107410</v>
      </c>
      <c r="D8" s="11">
        <f t="shared" si="1"/>
        <v>103654</v>
      </c>
      <c r="E8" s="11">
        <f>E9+E12+E16</f>
        <v>10883</v>
      </c>
      <c r="F8" s="11">
        <f>F9+F12+F16</f>
        <v>49221</v>
      </c>
      <c r="G8" s="11">
        <f t="shared" si="1"/>
        <v>62084</v>
      </c>
      <c r="H8" s="11">
        <f t="shared" si="1"/>
        <v>54107</v>
      </c>
      <c r="I8" s="11">
        <f t="shared" si="1"/>
        <v>41260</v>
      </c>
      <c r="J8" s="11">
        <f t="shared" si="1"/>
        <v>73914</v>
      </c>
      <c r="K8" s="11">
        <f t="shared" si="1"/>
        <v>15361</v>
      </c>
      <c r="L8" s="11">
        <f t="shared" si="1"/>
        <v>23685</v>
      </c>
      <c r="M8" s="11">
        <f t="shared" si="1"/>
        <v>49899</v>
      </c>
      <c r="N8" s="11">
        <f t="shared" si="1"/>
        <v>65748</v>
      </c>
      <c r="O8" s="11">
        <f aca="true" t="shared" si="2" ref="O8:O27">SUM(B8:N8)</f>
        <v>730431</v>
      </c>
      <c r="P8"/>
      <c r="Q8"/>
      <c r="R8"/>
    </row>
    <row r="9" spans="1:18" ht="17.25" customHeight="1">
      <c r="A9" s="15" t="s">
        <v>14</v>
      </c>
      <c r="B9" s="13">
        <f>+B10+B11</f>
        <v>13264</v>
      </c>
      <c r="C9" s="13">
        <f aca="true" t="shared" si="3" ref="C9:N9">+C10+C11</f>
        <v>20455</v>
      </c>
      <c r="D9" s="13">
        <f t="shared" si="3"/>
        <v>19422</v>
      </c>
      <c r="E9" s="13">
        <f>+E10+E11</f>
        <v>2475</v>
      </c>
      <c r="F9" s="13">
        <f>+F10+F11</f>
        <v>8742</v>
      </c>
      <c r="G9" s="13">
        <f t="shared" si="3"/>
        <v>11100</v>
      </c>
      <c r="H9" s="13">
        <f t="shared" si="3"/>
        <v>9220</v>
      </c>
      <c r="I9" s="13">
        <f t="shared" si="3"/>
        <v>5411</v>
      </c>
      <c r="J9" s="13">
        <f t="shared" si="3"/>
        <v>7998</v>
      </c>
      <c r="K9" s="13">
        <f t="shared" si="3"/>
        <v>1459</v>
      </c>
      <c r="L9" s="13">
        <f t="shared" si="3"/>
        <v>3371</v>
      </c>
      <c r="M9" s="13">
        <f t="shared" si="3"/>
        <v>4810</v>
      </c>
      <c r="N9" s="13">
        <f t="shared" si="3"/>
        <v>12790</v>
      </c>
      <c r="O9" s="11">
        <f t="shared" si="2"/>
        <v>120517</v>
      </c>
      <c r="P9"/>
      <c r="Q9"/>
      <c r="R9"/>
    </row>
    <row r="10" spans="1:18" ht="17.25" customHeight="1">
      <c r="A10" s="29" t="s">
        <v>15</v>
      </c>
      <c r="B10" s="13">
        <v>13264</v>
      </c>
      <c r="C10" s="13">
        <v>20455</v>
      </c>
      <c r="D10" s="13">
        <v>19422</v>
      </c>
      <c r="E10" s="13">
        <v>2475</v>
      </c>
      <c r="F10" s="13">
        <v>8742</v>
      </c>
      <c r="G10" s="13">
        <v>11100</v>
      </c>
      <c r="H10" s="13">
        <v>9220</v>
      </c>
      <c r="I10" s="13">
        <v>5411</v>
      </c>
      <c r="J10" s="13">
        <v>7998</v>
      </c>
      <c r="K10" s="13">
        <v>1459</v>
      </c>
      <c r="L10" s="13">
        <v>3371</v>
      </c>
      <c r="M10" s="13">
        <v>4810</v>
      </c>
      <c r="N10" s="13">
        <v>12790</v>
      </c>
      <c r="O10" s="11">
        <f t="shared" si="2"/>
        <v>120517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56474</v>
      </c>
      <c r="C12" s="17">
        <f t="shared" si="4"/>
        <v>81564</v>
      </c>
      <c r="D12" s="17">
        <f t="shared" si="4"/>
        <v>79273</v>
      </c>
      <c r="E12" s="17">
        <f>SUM(E13:E15)</f>
        <v>7829</v>
      </c>
      <c r="F12" s="17">
        <f>SUM(F13:F15)</f>
        <v>38189</v>
      </c>
      <c r="G12" s="17">
        <f t="shared" si="4"/>
        <v>48168</v>
      </c>
      <c r="H12" s="17">
        <f t="shared" si="4"/>
        <v>42247</v>
      </c>
      <c r="I12" s="17">
        <f t="shared" si="4"/>
        <v>33361</v>
      </c>
      <c r="J12" s="17">
        <f t="shared" si="4"/>
        <v>62128</v>
      </c>
      <c r="K12" s="17">
        <f t="shared" si="4"/>
        <v>13030</v>
      </c>
      <c r="L12" s="17">
        <f t="shared" si="4"/>
        <v>19206</v>
      </c>
      <c r="M12" s="17">
        <f t="shared" si="4"/>
        <v>42153</v>
      </c>
      <c r="N12" s="17">
        <f t="shared" si="4"/>
        <v>50173</v>
      </c>
      <c r="O12" s="11">
        <f t="shared" si="2"/>
        <v>573795</v>
      </c>
      <c r="P12"/>
      <c r="Q12"/>
      <c r="R12"/>
    </row>
    <row r="13" spans="1:18" s="61" customFormat="1" ht="17.25" customHeight="1">
      <c r="A13" s="66" t="s">
        <v>17</v>
      </c>
      <c r="B13" s="67">
        <v>26458</v>
      </c>
      <c r="C13" s="67">
        <v>40622</v>
      </c>
      <c r="D13" s="67">
        <v>39861</v>
      </c>
      <c r="E13" s="67">
        <v>4143</v>
      </c>
      <c r="F13" s="67">
        <v>19313</v>
      </c>
      <c r="G13" s="67">
        <v>23733</v>
      </c>
      <c r="H13" s="67">
        <v>18828</v>
      </c>
      <c r="I13" s="67">
        <v>16110</v>
      </c>
      <c r="J13" s="67">
        <v>25751</v>
      </c>
      <c r="K13" s="67">
        <v>5037</v>
      </c>
      <c r="L13" s="67">
        <v>8077</v>
      </c>
      <c r="M13" s="67">
        <v>18855</v>
      </c>
      <c r="N13" s="67">
        <v>21645</v>
      </c>
      <c r="O13" s="68">
        <f t="shared" si="2"/>
        <v>268433</v>
      </c>
      <c r="P13" s="69"/>
      <c r="Q13" s="70"/>
      <c r="R13"/>
    </row>
    <row r="14" spans="1:18" s="61" customFormat="1" ht="17.25" customHeight="1">
      <c r="A14" s="66" t="s">
        <v>18</v>
      </c>
      <c r="B14" s="67">
        <v>29413</v>
      </c>
      <c r="C14" s="67">
        <v>39996</v>
      </c>
      <c r="D14" s="67">
        <v>38688</v>
      </c>
      <c r="E14" s="67">
        <v>3593</v>
      </c>
      <c r="F14" s="67">
        <v>18618</v>
      </c>
      <c r="G14" s="67">
        <v>23857</v>
      </c>
      <c r="H14" s="67">
        <v>22994</v>
      </c>
      <c r="I14" s="67">
        <v>17033</v>
      </c>
      <c r="J14" s="67">
        <v>35900</v>
      </c>
      <c r="K14" s="67">
        <v>7894</v>
      </c>
      <c r="L14" s="67">
        <v>10976</v>
      </c>
      <c r="M14" s="67">
        <v>23051</v>
      </c>
      <c r="N14" s="67">
        <v>27614</v>
      </c>
      <c r="O14" s="68">
        <f t="shared" si="2"/>
        <v>299627</v>
      </c>
      <c r="P14" s="69"/>
      <c r="Q14"/>
      <c r="R14"/>
    </row>
    <row r="15" spans="1:18" ht="17.25" customHeight="1">
      <c r="A15" s="14" t="s">
        <v>19</v>
      </c>
      <c r="B15" s="13">
        <v>603</v>
      </c>
      <c r="C15" s="13">
        <v>946</v>
      </c>
      <c r="D15" s="13">
        <v>724</v>
      </c>
      <c r="E15" s="13">
        <v>93</v>
      </c>
      <c r="F15" s="13">
        <v>258</v>
      </c>
      <c r="G15" s="13">
        <v>578</v>
      </c>
      <c r="H15" s="13">
        <v>425</v>
      </c>
      <c r="I15" s="13">
        <v>218</v>
      </c>
      <c r="J15" s="13">
        <v>477</v>
      </c>
      <c r="K15" s="13">
        <v>99</v>
      </c>
      <c r="L15" s="13">
        <v>153</v>
      </c>
      <c r="M15" s="13">
        <v>247</v>
      </c>
      <c r="N15" s="13">
        <v>914</v>
      </c>
      <c r="O15" s="11">
        <f t="shared" si="2"/>
        <v>5735</v>
      </c>
      <c r="P15"/>
      <c r="Q15"/>
      <c r="R15"/>
    </row>
    <row r="16" spans="1:15" ht="17.25" customHeight="1">
      <c r="A16" s="15" t="s">
        <v>32</v>
      </c>
      <c r="B16" s="13">
        <f>B17+B18+B19</f>
        <v>3467</v>
      </c>
      <c r="C16" s="13">
        <f aca="true" t="shared" si="5" ref="C16:N16">C17+C18+C19</f>
        <v>5391</v>
      </c>
      <c r="D16" s="13">
        <f t="shared" si="5"/>
        <v>4959</v>
      </c>
      <c r="E16" s="13">
        <f>E17+E18+E19</f>
        <v>579</v>
      </c>
      <c r="F16" s="13">
        <f>F17+F18+F19</f>
        <v>2290</v>
      </c>
      <c r="G16" s="13">
        <f t="shared" si="5"/>
        <v>2816</v>
      </c>
      <c r="H16" s="13">
        <f t="shared" si="5"/>
        <v>2640</v>
      </c>
      <c r="I16" s="13">
        <f t="shared" si="5"/>
        <v>2488</v>
      </c>
      <c r="J16" s="13">
        <f t="shared" si="5"/>
        <v>3788</v>
      </c>
      <c r="K16" s="13">
        <f t="shared" si="5"/>
        <v>872</v>
      </c>
      <c r="L16" s="13">
        <f t="shared" si="5"/>
        <v>1108</v>
      </c>
      <c r="M16" s="13">
        <f t="shared" si="5"/>
        <v>2936</v>
      </c>
      <c r="N16" s="13">
        <f t="shared" si="5"/>
        <v>2785</v>
      </c>
      <c r="O16" s="11">
        <f t="shared" si="2"/>
        <v>36119</v>
      </c>
    </row>
    <row r="17" spans="1:18" ht="17.25" customHeight="1">
      <c r="A17" s="14" t="s">
        <v>33</v>
      </c>
      <c r="B17" s="13">
        <v>3460</v>
      </c>
      <c r="C17" s="13">
        <v>5381</v>
      </c>
      <c r="D17" s="13">
        <v>4954</v>
      </c>
      <c r="E17" s="13">
        <v>578</v>
      </c>
      <c r="F17" s="13">
        <v>2287</v>
      </c>
      <c r="G17" s="13">
        <v>2812</v>
      </c>
      <c r="H17" s="13">
        <v>2636</v>
      </c>
      <c r="I17" s="13">
        <v>2482</v>
      </c>
      <c r="J17" s="13">
        <v>3779</v>
      </c>
      <c r="K17" s="13">
        <v>872</v>
      </c>
      <c r="L17" s="13">
        <v>1107</v>
      </c>
      <c r="M17" s="13">
        <v>2931</v>
      </c>
      <c r="N17" s="13">
        <v>2784</v>
      </c>
      <c r="O17" s="11">
        <f t="shared" si="2"/>
        <v>36063</v>
      </c>
      <c r="P17"/>
      <c r="Q17"/>
      <c r="R17"/>
    </row>
    <row r="18" spans="1:18" ht="17.25" customHeight="1">
      <c r="A18" s="14" t="s">
        <v>34</v>
      </c>
      <c r="B18" s="13">
        <v>7</v>
      </c>
      <c r="C18" s="13">
        <v>6</v>
      </c>
      <c r="D18" s="13">
        <v>0</v>
      </c>
      <c r="E18" s="13">
        <v>1</v>
      </c>
      <c r="F18" s="13">
        <v>2</v>
      </c>
      <c r="G18" s="13">
        <v>2</v>
      </c>
      <c r="H18" s="13">
        <v>0</v>
      </c>
      <c r="I18" s="13">
        <v>3</v>
      </c>
      <c r="J18" s="13">
        <v>5</v>
      </c>
      <c r="K18" s="13">
        <v>0</v>
      </c>
      <c r="L18" s="13">
        <v>0</v>
      </c>
      <c r="M18" s="13">
        <v>1</v>
      </c>
      <c r="N18" s="13">
        <v>1</v>
      </c>
      <c r="O18" s="11">
        <f t="shared" si="2"/>
        <v>28</v>
      </c>
      <c r="P18"/>
      <c r="Q18"/>
      <c r="R18"/>
    </row>
    <row r="19" spans="1:18" ht="17.25" customHeight="1">
      <c r="A19" s="14" t="s">
        <v>35</v>
      </c>
      <c r="B19" s="13">
        <v>0</v>
      </c>
      <c r="C19" s="13">
        <v>4</v>
      </c>
      <c r="D19" s="13">
        <v>5</v>
      </c>
      <c r="E19" s="13">
        <v>0</v>
      </c>
      <c r="F19" s="13">
        <v>1</v>
      </c>
      <c r="G19" s="13">
        <v>2</v>
      </c>
      <c r="H19" s="13">
        <v>4</v>
      </c>
      <c r="I19" s="13">
        <v>3</v>
      </c>
      <c r="J19" s="13">
        <v>4</v>
      </c>
      <c r="K19" s="13">
        <v>0</v>
      </c>
      <c r="L19" s="13">
        <v>1</v>
      </c>
      <c r="M19" s="13">
        <v>4</v>
      </c>
      <c r="N19" s="13">
        <v>0</v>
      </c>
      <c r="O19" s="11">
        <f t="shared" si="2"/>
        <v>28</v>
      </c>
      <c r="P19"/>
      <c r="Q19"/>
      <c r="R19"/>
    </row>
    <row r="20" spans="1:18" ht="17.25" customHeight="1">
      <c r="A20" s="16" t="s">
        <v>20</v>
      </c>
      <c r="B20" s="11">
        <f>+B21+B22+B23</f>
        <v>44945</v>
      </c>
      <c r="C20" s="11">
        <f aca="true" t="shared" si="6" ref="C20:N20">+C21+C22+C23</f>
        <v>55418</v>
      </c>
      <c r="D20" s="11">
        <f t="shared" si="6"/>
        <v>64074</v>
      </c>
      <c r="E20" s="11">
        <f>+E21+E22+E23</f>
        <v>6424</v>
      </c>
      <c r="F20" s="11">
        <f>+F21+F22+F23</f>
        <v>27172</v>
      </c>
      <c r="G20" s="11">
        <f t="shared" si="6"/>
        <v>31462</v>
      </c>
      <c r="H20" s="11">
        <f t="shared" si="6"/>
        <v>30244</v>
      </c>
      <c r="I20" s="11">
        <f t="shared" si="6"/>
        <v>37567</v>
      </c>
      <c r="J20" s="11">
        <f t="shared" si="6"/>
        <v>54414</v>
      </c>
      <c r="K20" s="11">
        <f t="shared" si="6"/>
        <v>12261</v>
      </c>
      <c r="L20" s="11">
        <f t="shared" si="6"/>
        <v>15440</v>
      </c>
      <c r="M20" s="11">
        <f t="shared" si="6"/>
        <v>40726</v>
      </c>
      <c r="N20" s="11">
        <f t="shared" si="6"/>
        <v>31931</v>
      </c>
      <c r="O20" s="11">
        <f t="shared" si="2"/>
        <v>452078</v>
      </c>
      <c r="P20"/>
      <c r="Q20"/>
      <c r="R20"/>
    </row>
    <row r="21" spans="1:18" s="61" customFormat="1" ht="17.25" customHeight="1">
      <c r="A21" s="55" t="s">
        <v>21</v>
      </c>
      <c r="B21" s="67">
        <v>24422</v>
      </c>
      <c r="C21" s="67">
        <v>32590</v>
      </c>
      <c r="D21" s="67">
        <v>38009</v>
      </c>
      <c r="E21" s="67">
        <v>4016</v>
      </c>
      <c r="F21" s="67">
        <v>15635</v>
      </c>
      <c r="G21" s="67">
        <v>18231</v>
      </c>
      <c r="H21" s="67">
        <v>16177</v>
      </c>
      <c r="I21" s="67">
        <v>20458</v>
      </c>
      <c r="J21" s="67">
        <v>25437</v>
      </c>
      <c r="K21" s="67">
        <v>5743</v>
      </c>
      <c r="L21" s="67">
        <v>7496</v>
      </c>
      <c r="M21" s="67">
        <v>19716</v>
      </c>
      <c r="N21" s="67">
        <v>17224</v>
      </c>
      <c r="O21" s="68">
        <f t="shared" si="2"/>
        <v>245154</v>
      </c>
      <c r="P21" s="69"/>
      <c r="Q21"/>
      <c r="R21"/>
    </row>
    <row r="22" spans="1:18" s="61" customFormat="1" ht="17.25" customHeight="1">
      <c r="A22" s="55" t="s">
        <v>22</v>
      </c>
      <c r="B22" s="67">
        <v>20280</v>
      </c>
      <c r="C22" s="67">
        <v>22482</v>
      </c>
      <c r="D22" s="67">
        <v>25715</v>
      </c>
      <c r="E22" s="67">
        <v>2368</v>
      </c>
      <c r="F22" s="67">
        <v>11428</v>
      </c>
      <c r="G22" s="67">
        <v>13050</v>
      </c>
      <c r="H22" s="67">
        <v>13917</v>
      </c>
      <c r="I22" s="67">
        <v>16960</v>
      </c>
      <c r="J22" s="67">
        <v>28734</v>
      </c>
      <c r="K22" s="67">
        <v>6481</v>
      </c>
      <c r="L22" s="67">
        <v>7878</v>
      </c>
      <c r="M22" s="67">
        <v>20868</v>
      </c>
      <c r="N22" s="67">
        <v>14441</v>
      </c>
      <c r="O22" s="68">
        <f t="shared" si="2"/>
        <v>204602</v>
      </c>
      <c r="P22" s="69"/>
      <c r="Q22"/>
      <c r="R22"/>
    </row>
    <row r="23" spans="1:18" ht="17.25" customHeight="1">
      <c r="A23" s="12" t="s">
        <v>23</v>
      </c>
      <c r="B23" s="13">
        <v>243</v>
      </c>
      <c r="C23" s="13">
        <v>346</v>
      </c>
      <c r="D23" s="13">
        <v>350</v>
      </c>
      <c r="E23" s="13">
        <v>40</v>
      </c>
      <c r="F23" s="13">
        <v>109</v>
      </c>
      <c r="G23" s="13">
        <v>181</v>
      </c>
      <c r="H23" s="13">
        <v>150</v>
      </c>
      <c r="I23" s="13">
        <v>149</v>
      </c>
      <c r="J23" s="13">
        <v>243</v>
      </c>
      <c r="K23" s="13">
        <v>37</v>
      </c>
      <c r="L23" s="13">
        <v>66</v>
      </c>
      <c r="M23" s="13">
        <v>142</v>
      </c>
      <c r="N23" s="13">
        <v>266</v>
      </c>
      <c r="O23" s="11">
        <f t="shared" si="2"/>
        <v>2322</v>
      </c>
      <c r="P23"/>
      <c r="Q23"/>
      <c r="R23"/>
    </row>
    <row r="24" spans="1:18" ht="17.25" customHeight="1">
      <c r="A24" s="16" t="s">
        <v>24</v>
      </c>
      <c r="B24" s="13">
        <f>+B25+B26</f>
        <v>28340</v>
      </c>
      <c r="C24" s="13">
        <f aca="true" t="shared" si="7" ref="C24:N24">+C25+C26</f>
        <v>40947</v>
      </c>
      <c r="D24" s="13">
        <f t="shared" si="7"/>
        <v>48568</v>
      </c>
      <c r="E24" s="13">
        <f>+E25+E26</f>
        <v>6302</v>
      </c>
      <c r="F24" s="13">
        <f>+F25+F26</f>
        <v>22005</v>
      </c>
      <c r="G24" s="13">
        <f t="shared" si="7"/>
        <v>25280</v>
      </c>
      <c r="H24" s="13">
        <f t="shared" si="7"/>
        <v>18947</v>
      </c>
      <c r="I24" s="13">
        <f t="shared" si="7"/>
        <v>13806</v>
      </c>
      <c r="J24" s="13">
        <f t="shared" si="7"/>
        <v>20511</v>
      </c>
      <c r="K24" s="13">
        <f t="shared" si="7"/>
        <v>3411</v>
      </c>
      <c r="L24" s="13">
        <f t="shared" si="7"/>
        <v>5643</v>
      </c>
      <c r="M24" s="13">
        <f t="shared" si="7"/>
        <v>13362</v>
      </c>
      <c r="N24" s="13">
        <f t="shared" si="7"/>
        <v>17284</v>
      </c>
      <c r="O24" s="11">
        <f t="shared" si="2"/>
        <v>264406</v>
      </c>
      <c r="P24" s="45"/>
      <c r="Q24"/>
      <c r="R24"/>
    </row>
    <row r="25" spans="1:18" ht="17.25" customHeight="1">
      <c r="A25" s="12" t="s">
        <v>37</v>
      </c>
      <c r="B25" s="13">
        <v>26371</v>
      </c>
      <c r="C25" s="13">
        <v>38157</v>
      </c>
      <c r="D25" s="13">
        <v>45733</v>
      </c>
      <c r="E25" s="13">
        <v>6043</v>
      </c>
      <c r="F25" s="13">
        <v>20411</v>
      </c>
      <c r="G25" s="13">
        <v>23867</v>
      </c>
      <c r="H25" s="13">
        <v>17803</v>
      </c>
      <c r="I25" s="13">
        <v>12901</v>
      </c>
      <c r="J25" s="13">
        <v>19341</v>
      </c>
      <c r="K25" s="13">
        <v>3180</v>
      </c>
      <c r="L25" s="13">
        <v>5314</v>
      </c>
      <c r="M25" s="13">
        <v>12516</v>
      </c>
      <c r="N25" s="13">
        <v>16093</v>
      </c>
      <c r="O25" s="11">
        <f t="shared" si="2"/>
        <v>247730</v>
      </c>
      <c r="P25" s="44"/>
      <c r="Q25"/>
      <c r="R25"/>
    </row>
    <row r="26" spans="1:18" ht="17.25" customHeight="1">
      <c r="A26" s="12" t="s">
        <v>38</v>
      </c>
      <c r="B26" s="13">
        <v>1969</v>
      </c>
      <c r="C26" s="13">
        <v>2790</v>
      </c>
      <c r="D26" s="13">
        <v>2835</v>
      </c>
      <c r="E26" s="13">
        <v>259</v>
      </c>
      <c r="F26" s="13">
        <v>1594</v>
      </c>
      <c r="G26" s="13">
        <v>1413</v>
      </c>
      <c r="H26" s="13">
        <v>1144</v>
      </c>
      <c r="I26" s="13">
        <v>905</v>
      </c>
      <c r="J26" s="13">
        <v>1170</v>
      </c>
      <c r="K26" s="13">
        <v>231</v>
      </c>
      <c r="L26" s="13">
        <v>329</v>
      </c>
      <c r="M26" s="13">
        <v>846</v>
      </c>
      <c r="N26" s="13">
        <v>1191</v>
      </c>
      <c r="O26" s="11">
        <f t="shared" si="2"/>
        <v>16676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1101</v>
      </c>
      <c r="O27" s="11">
        <f t="shared" si="2"/>
        <v>1101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25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25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33941.55</v>
      </c>
      <c r="O37" s="23">
        <f>SUM(B37:N37)</f>
        <v>33941.55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481448.31999999995</v>
      </c>
      <c r="C49" s="22">
        <f aca="true" t="shared" si="11" ref="C49:N49">+C50+C62</f>
        <v>747703.54</v>
      </c>
      <c r="D49" s="22">
        <f t="shared" si="11"/>
        <v>861057.88</v>
      </c>
      <c r="E49" s="22">
        <f t="shared" si="11"/>
        <v>124624.83</v>
      </c>
      <c r="F49" s="22">
        <f t="shared" si="11"/>
        <v>339634.29999999993</v>
      </c>
      <c r="G49" s="22">
        <f t="shared" si="11"/>
        <v>427876.27</v>
      </c>
      <c r="H49" s="22">
        <f t="shared" si="11"/>
        <v>387676.6</v>
      </c>
      <c r="I49" s="22">
        <f>+I50+I62</f>
        <v>330330.83</v>
      </c>
      <c r="J49" s="22">
        <f t="shared" si="11"/>
        <v>445417.33</v>
      </c>
      <c r="K49" s="22">
        <f>+K50+K62</f>
        <v>97479.44</v>
      </c>
      <c r="L49" s="22">
        <f>+L50+L62</f>
        <v>131423.55</v>
      </c>
      <c r="M49" s="22">
        <f>+M50+M62</f>
        <v>291982.66</v>
      </c>
      <c r="N49" s="22">
        <f t="shared" si="11"/>
        <v>430367.38</v>
      </c>
      <c r="O49" s="22">
        <f>SUM(B49:N49)</f>
        <v>5097022.93</v>
      </c>
      <c r="P49"/>
      <c r="Q49"/>
      <c r="R49"/>
    </row>
    <row r="50" spans="1:18" ht="17.25" customHeight="1">
      <c r="A50" s="16" t="s">
        <v>57</v>
      </c>
      <c r="B50" s="23">
        <f>SUM(B51:B61)</f>
        <v>464714.83999999997</v>
      </c>
      <c r="C50" s="23">
        <f aca="true" t="shared" si="12" ref="C50:N50">SUM(C51:C61)</f>
        <v>724549.28</v>
      </c>
      <c r="D50" s="23">
        <f t="shared" si="12"/>
        <v>846760.61</v>
      </c>
      <c r="E50" s="23">
        <f t="shared" si="12"/>
        <v>124624.83</v>
      </c>
      <c r="F50" s="23">
        <f t="shared" si="12"/>
        <v>326143.25999999995</v>
      </c>
      <c r="G50" s="23">
        <f t="shared" si="12"/>
        <v>404768.33</v>
      </c>
      <c r="H50" s="23">
        <f t="shared" si="12"/>
        <v>387676.6</v>
      </c>
      <c r="I50" s="23">
        <f>SUM(I51:I61)</f>
        <v>319672.3</v>
      </c>
      <c r="J50" s="23">
        <f t="shared" si="12"/>
        <v>434968.93</v>
      </c>
      <c r="K50" s="23">
        <f>SUM(K51:K61)</f>
        <v>95966.64</v>
      </c>
      <c r="L50" s="23">
        <f>SUM(L51:L61)</f>
        <v>123583.98</v>
      </c>
      <c r="M50" s="23">
        <f>SUM(M51:M61)</f>
        <v>290517.92</v>
      </c>
      <c r="N50" s="23">
        <f t="shared" si="12"/>
        <v>414307.48</v>
      </c>
      <c r="O50" s="23">
        <f>SUM(B50:N50)</f>
        <v>4958255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460623.16</v>
      </c>
      <c r="C51" s="23">
        <f t="shared" si="13"/>
        <v>718775.56</v>
      </c>
      <c r="D51" s="23">
        <f t="shared" si="13"/>
        <v>840374.85</v>
      </c>
      <c r="E51" s="23">
        <f t="shared" si="13"/>
        <v>124624.83</v>
      </c>
      <c r="F51" s="23">
        <f t="shared" si="13"/>
        <v>323926.22</v>
      </c>
      <c r="G51" s="23">
        <f t="shared" si="13"/>
        <v>401322.93</v>
      </c>
      <c r="H51" s="23">
        <f t="shared" si="13"/>
        <v>378421.89</v>
      </c>
      <c r="I51" s="23">
        <f t="shared" si="13"/>
        <v>316295.38</v>
      </c>
      <c r="J51" s="23">
        <f t="shared" si="13"/>
        <v>432362.41</v>
      </c>
      <c r="K51" s="23">
        <f t="shared" si="13"/>
        <v>94622.72</v>
      </c>
      <c r="L51" s="23">
        <f t="shared" si="13"/>
        <v>122359.9</v>
      </c>
      <c r="M51" s="23">
        <f t="shared" si="13"/>
        <v>288262.36</v>
      </c>
      <c r="N51" s="23">
        <f t="shared" si="13"/>
        <v>376650.89</v>
      </c>
      <c r="O51" s="23">
        <f>SUM(B51:N51)</f>
        <v>4878623.100000001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33941.55</v>
      </c>
      <c r="O55" s="23">
        <f aca="true" t="shared" si="14" ref="O55:O60">SUM(B55:N55)</f>
        <v>33941.55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7350.11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7350.11</v>
      </c>
      <c r="P59"/>
      <c r="Q59"/>
      <c r="R59"/>
    </row>
    <row r="60" spans="1:18" ht="17.25" customHeight="1">
      <c r="A60" s="12" t="s">
        <v>66</v>
      </c>
      <c r="B60" s="36">
        <v>0</v>
      </c>
      <c r="C60" s="36">
        <v>0</v>
      </c>
      <c r="D60" s="19">
        <v>0</v>
      </c>
      <c r="E60" s="19">
        <v>0</v>
      </c>
      <c r="F60" s="36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0</v>
      </c>
      <c r="O60" s="23">
        <f t="shared" si="14"/>
        <v>0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14297.27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16059.9</v>
      </c>
      <c r="O62" s="36">
        <f>SUM(B62:N62)</f>
        <v>138767.93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-57035.2</v>
      </c>
      <c r="C66" s="35">
        <f t="shared" si="15"/>
        <v>-87976.53</v>
      </c>
      <c r="D66" s="35">
        <f t="shared" si="15"/>
        <v>-85771.74</v>
      </c>
      <c r="E66" s="35">
        <f t="shared" si="15"/>
        <v>-13398.07</v>
      </c>
      <c r="F66" s="35">
        <f t="shared" si="15"/>
        <v>-38128.1</v>
      </c>
      <c r="G66" s="35">
        <f t="shared" si="15"/>
        <v>-48267.5</v>
      </c>
      <c r="H66" s="35">
        <f t="shared" si="15"/>
        <v>-40174.93</v>
      </c>
      <c r="I66" s="35">
        <f t="shared" si="15"/>
        <v>-23267.3</v>
      </c>
      <c r="J66" s="35">
        <f t="shared" si="15"/>
        <v>-34391.4</v>
      </c>
      <c r="K66" s="35">
        <f t="shared" si="15"/>
        <v>-6273.7</v>
      </c>
      <c r="L66" s="35">
        <f t="shared" si="15"/>
        <v>-14495.3</v>
      </c>
      <c r="M66" s="35">
        <f t="shared" si="15"/>
        <v>-20683</v>
      </c>
      <c r="N66" s="35">
        <f t="shared" si="15"/>
        <v>-54997</v>
      </c>
      <c r="O66" s="35">
        <f aca="true" t="shared" si="16" ref="O66:O74">SUM(B66:N66)</f>
        <v>-524859.77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-57035.2</v>
      </c>
      <c r="C67" s="35">
        <f t="shared" si="17"/>
        <v>-87956.5</v>
      </c>
      <c r="D67" s="35">
        <f t="shared" si="17"/>
        <v>-83514.6</v>
      </c>
      <c r="E67" s="35">
        <f t="shared" si="17"/>
        <v>-10642.5</v>
      </c>
      <c r="F67" s="35">
        <f t="shared" si="17"/>
        <v>-37590.6</v>
      </c>
      <c r="G67" s="35">
        <f t="shared" si="17"/>
        <v>-47730</v>
      </c>
      <c r="H67" s="35">
        <f t="shared" si="17"/>
        <v>-39753.5</v>
      </c>
      <c r="I67" s="35">
        <f t="shared" si="17"/>
        <v>-23267.3</v>
      </c>
      <c r="J67" s="35">
        <f t="shared" si="17"/>
        <v>-34391.4</v>
      </c>
      <c r="K67" s="35">
        <f t="shared" si="17"/>
        <v>-6273.7</v>
      </c>
      <c r="L67" s="35">
        <f t="shared" si="17"/>
        <v>-14495.3</v>
      </c>
      <c r="M67" s="35">
        <f t="shared" si="17"/>
        <v>-20683</v>
      </c>
      <c r="N67" s="35">
        <f t="shared" si="17"/>
        <v>-54997</v>
      </c>
      <c r="O67" s="35">
        <f t="shared" si="16"/>
        <v>-518330.60000000003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-57035.2</v>
      </c>
      <c r="C68" s="58">
        <f aca="true" t="shared" si="18" ref="C68:N68">-ROUND(C9*$D$3,2)</f>
        <v>-87956.5</v>
      </c>
      <c r="D68" s="58">
        <f t="shared" si="18"/>
        <v>-83514.6</v>
      </c>
      <c r="E68" s="58">
        <f t="shared" si="18"/>
        <v>-10642.5</v>
      </c>
      <c r="F68" s="58">
        <f t="shared" si="18"/>
        <v>-37590.6</v>
      </c>
      <c r="G68" s="58">
        <f t="shared" si="18"/>
        <v>-47730</v>
      </c>
      <c r="H68" s="58">
        <f>-ROUND((H9+H29)*$D$3,2)</f>
        <v>-39753.5</v>
      </c>
      <c r="I68" s="58">
        <f t="shared" si="18"/>
        <v>-23267.3</v>
      </c>
      <c r="J68" s="58">
        <f t="shared" si="18"/>
        <v>-34391.4</v>
      </c>
      <c r="K68" s="58">
        <f t="shared" si="18"/>
        <v>-6273.7</v>
      </c>
      <c r="L68" s="58">
        <f t="shared" si="18"/>
        <v>-14495.3</v>
      </c>
      <c r="M68" s="58">
        <f t="shared" si="18"/>
        <v>-20683</v>
      </c>
      <c r="N68" s="58">
        <f t="shared" si="18"/>
        <v>-54997</v>
      </c>
      <c r="O68" s="58">
        <f t="shared" si="16"/>
        <v>-518330.60000000003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19">
        <v>0</v>
      </c>
      <c r="O70" s="35">
        <f t="shared" si="16"/>
        <v>0</v>
      </c>
      <c r="P70"/>
      <c r="Q70"/>
      <c r="R70"/>
    </row>
    <row r="71" spans="1:18" ht="18.75" customHeight="1">
      <c r="A71" s="12" t="s">
        <v>73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19">
        <v>0</v>
      </c>
      <c r="O71" s="35">
        <f t="shared" si="16"/>
        <v>0</v>
      </c>
      <c r="P71"/>
      <c r="Q71"/>
      <c r="R71"/>
    </row>
    <row r="72" spans="1:18" ht="18.75" customHeight="1">
      <c r="A72" s="12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19">
        <v>0</v>
      </c>
      <c r="O72" s="35">
        <f t="shared" si="16"/>
        <v>0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0</v>
      </c>
      <c r="C74" s="58">
        <f t="shared" si="19"/>
        <v>-20.03</v>
      </c>
      <c r="D74" s="35">
        <f t="shared" si="19"/>
        <v>-2257.1400000000003</v>
      </c>
      <c r="E74" s="35">
        <f t="shared" si="19"/>
        <v>-2755.57</v>
      </c>
      <c r="F74" s="35">
        <f t="shared" si="19"/>
        <v>-537.5</v>
      </c>
      <c r="G74" s="35">
        <f t="shared" si="19"/>
        <v>-537.5</v>
      </c>
      <c r="H74" s="35">
        <f t="shared" si="19"/>
        <v>-421.43</v>
      </c>
      <c r="I74" s="35">
        <f t="shared" si="19"/>
        <v>0</v>
      </c>
      <c r="J74" s="35">
        <f t="shared" si="19"/>
        <v>0</v>
      </c>
      <c r="K74" s="35">
        <f t="shared" si="19"/>
        <v>0</v>
      </c>
      <c r="L74" s="35">
        <f t="shared" si="19"/>
        <v>0</v>
      </c>
      <c r="M74" s="35">
        <f t="shared" si="19"/>
        <v>0</v>
      </c>
      <c r="N74" s="58">
        <f t="shared" si="19"/>
        <v>0</v>
      </c>
      <c r="O74" s="58">
        <f t="shared" si="16"/>
        <v>-6529.170000000001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35">
        <v>0</v>
      </c>
      <c r="G77" s="19">
        <v>0</v>
      </c>
      <c r="H77" s="19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0</v>
      </c>
      <c r="P78"/>
      <c r="Q78"/>
      <c r="R78"/>
    </row>
    <row r="79" spans="1:18" ht="18.75" customHeight="1">
      <c r="A79" s="34" t="s">
        <v>81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58">
        <f>SUM(B79:N79)</f>
        <v>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f aca="true" t="shared" si="20" ref="O81:O88">SUM(B81:N81)</f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t="shared" si="20"/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424413.11999999994</v>
      </c>
      <c r="C114" s="24">
        <f t="shared" si="23"/>
        <v>659727.01</v>
      </c>
      <c r="D114" s="24">
        <f t="shared" si="23"/>
        <v>775286.14</v>
      </c>
      <c r="E114" s="24">
        <f t="shared" si="23"/>
        <v>111226.76</v>
      </c>
      <c r="F114" s="24">
        <f t="shared" si="23"/>
        <v>301506.19999999995</v>
      </c>
      <c r="G114" s="24">
        <f t="shared" si="23"/>
        <v>379608.77</v>
      </c>
      <c r="H114" s="24">
        <f aca="true" t="shared" si="24" ref="H114:M114">+H115+H116</f>
        <v>347501.67</v>
      </c>
      <c r="I114" s="24">
        <f t="shared" si="24"/>
        <v>307063.53</v>
      </c>
      <c r="J114" s="24">
        <f t="shared" si="24"/>
        <v>411025.93</v>
      </c>
      <c r="K114" s="24">
        <f t="shared" si="24"/>
        <v>91205.74</v>
      </c>
      <c r="L114" s="24">
        <f t="shared" si="24"/>
        <v>116928.25</v>
      </c>
      <c r="M114" s="24">
        <f t="shared" si="24"/>
        <v>271299.66</v>
      </c>
      <c r="N114" s="24">
        <f>+N115+N116</f>
        <v>375370.38</v>
      </c>
      <c r="O114" s="42">
        <f t="shared" si="22"/>
        <v>4572163.16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407679.63999999996</v>
      </c>
      <c r="C115" s="24">
        <f t="shared" si="25"/>
        <v>636572.75</v>
      </c>
      <c r="D115" s="24">
        <f t="shared" si="25"/>
        <v>760988.87</v>
      </c>
      <c r="E115" s="24">
        <f t="shared" si="25"/>
        <v>111226.76</v>
      </c>
      <c r="F115" s="24">
        <f t="shared" si="25"/>
        <v>288015.16</v>
      </c>
      <c r="G115" s="24">
        <f t="shared" si="25"/>
        <v>356500.83</v>
      </c>
      <c r="H115" s="24">
        <f aca="true" t="shared" si="26" ref="H115:M115">+H50+H67+H74+H111</f>
        <v>347501.67</v>
      </c>
      <c r="I115" s="24">
        <f t="shared" si="26"/>
        <v>296405</v>
      </c>
      <c r="J115" s="24">
        <f t="shared" si="26"/>
        <v>400577.52999999997</v>
      </c>
      <c r="K115" s="24">
        <f t="shared" si="26"/>
        <v>89692.94</v>
      </c>
      <c r="L115" s="24">
        <f t="shared" si="26"/>
        <v>109088.68</v>
      </c>
      <c r="M115" s="24">
        <f t="shared" si="26"/>
        <v>269834.92</v>
      </c>
      <c r="N115" s="24">
        <f>+N50+N67+N74+N111</f>
        <v>359310.48</v>
      </c>
      <c r="O115" s="42">
        <f t="shared" si="22"/>
        <v>4433395.2299999995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14297.27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16059.9</v>
      </c>
      <c r="O116" s="42">
        <f t="shared" si="22"/>
        <v>138767.93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4572163.17</v>
      </c>
      <c r="P122" s="46"/>
    </row>
    <row r="123" spans="1:15" ht="18.75" customHeight="1">
      <c r="A123" s="26" t="s">
        <v>120</v>
      </c>
      <c r="B123" s="27">
        <v>54024.91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54024.91</v>
      </c>
    </row>
    <row r="124" spans="1:15" ht="18.75" customHeight="1">
      <c r="A124" s="26" t="s">
        <v>121</v>
      </c>
      <c r="B124" s="27">
        <v>370388.2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370388.2</v>
      </c>
    </row>
    <row r="125" spans="1:15" ht="18.75" customHeight="1">
      <c r="A125" s="26" t="s">
        <v>122</v>
      </c>
      <c r="B125" s="38">
        <v>0</v>
      </c>
      <c r="C125" s="27">
        <v>659727.01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659727.01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775286.14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775286.14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379608.78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379608.78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134814.56</v>
      </c>
      <c r="O139" s="39">
        <f t="shared" si="29"/>
        <v>134814.56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240555.82</v>
      </c>
      <c r="O140" s="39">
        <f t="shared" si="29"/>
        <v>240555.82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111226.76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111226.76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301506.2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301506.2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347501.67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347501.67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307063.53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307063.53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411025.94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411025.94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91205.74</v>
      </c>
      <c r="L146" s="38">
        <v>0</v>
      </c>
      <c r="M146" s="38">
        <v>0</v>
      </c>
      <c r="N146" s="38">
        <v>0</v>
      </c>
      <c r="O146" s="39">
        <f>SUM(B146:N146)</f>
        <v>91205.74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116928.25</v>
      </c>
      <c r="M147" s="38">
        <v>0</v>
      </c>
      <c r="N147" s="38">
        <v>0</v>
      </c>
      <c r="O147" s="39">
        <f>SUM(B147:N147)</f>
        <v>116928.25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5">
        <v>271299.66</v>
      </c>
      <c r="N148" s="75">
        <v>0</v>
      </c>
      <c r="O148" s="40">
        <f>SUM(B148:N148)</f>
        <v>271299.66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2019-02-07T18:35:38Z</dcterms:modified>
  <cp:category/>
  <cp:version/>
  <cp:contentType/>
  <cp:contentStatus/>
</cp:coreProperties>
</file>