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<sst xmlns="http://schemas.openxmlformats.org/spreadsheetml/2006/main" count="161" uniqueCount="156">
  <si>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</si>
  <si>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</si>
  <si>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</si>
  <si>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</si>
  <si>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</si>
  <si>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</si>
  <si>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</si>
  <si>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</si>
  <si>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</si>
  <si>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</si>
  <si>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</si>
  <si>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</si>
  <si>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</si>
  <si>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</si>
  <si>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</si>
  <si>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</si>
  <si>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</si>
  <si>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</si>
  <si>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</si>
  <si>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</si>
  <si>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</si>
  <si>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</si>
  <si>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</si>
  <si>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</si>
  <si>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</si>
  <si>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</si>
  <si>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</si>
  <si>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</si>
  <si>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</si>
  <si>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</si>
  <si>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</si>
  <si>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</si>
  <si>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</si>
  <si>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</si>
  <si>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</si>
  <si>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</si>
  <si>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</si>
  <si>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</si>
  <si>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</si>
  <si>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</si>
  <si>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</si>
  <si>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</si>
  <si>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</si>
  <si>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</si>
  <si>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</si>
  <si>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</si>
  <si>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</si>
  <si>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</si>
  <si>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</si>
  <si>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</si>
  <si>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</si>
  <si>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</si>
  <si>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</si>
  <si>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</si>
  <si>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</si>
  <si>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</si>
  <si>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</si>
  <si>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</si>
  <si>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</si>
  <si>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</si>
  <si>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</si>
  <si>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</si>
  <si>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</si>
  <si>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</si>
  <si>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</si>
  <si>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</si>
  <si>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</si>
  <si>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</si>
  <si>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</si>
  <si>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</si>
  <si>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</si>
  <si>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</si>
  <si>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</si>
  <si>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</si>
  <si>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</si>
  <si>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</si>
  <si>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</si>
  <si>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</si>
  <si>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</si>
  <si>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</si>
  <si>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</si>
  <si>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</si>
  <si>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</si>
  <si>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</si>
  <si>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</si>
  <si>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</si>
  <si>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</si>
  <si>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</si>
  <si>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</si>
  <si>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</si>
  <si>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</si>
  <si>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</si>
  <si>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</si>
  <si>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</si>
  <si>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</si>
  <si>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</si>
  <si>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</si>
  <si>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</si>
  <si>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</si>
  <si>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</si>
  <si>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</si>
  <si>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</si>
  <si>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</si>
  <si>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</si>
  <si>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</si>
  <si>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</si>
  <si>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</si>
  <si>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</si>
  <si>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</si>
  <si>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</si>
  <si>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</si>
  <si>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</si>
  <si>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</si>
  <si>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</si>
  <si>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</si>
  <si>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</si>
  <si>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</si>
  <si>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</si>
  <si>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</si>
  <si>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</si>
  <si>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</si>
  <si>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</si>
  <si>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</si>
  <si>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</si>
  <si>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</si>
  <si>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</si>
  <si>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</si>
  <si>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</si>
  <si>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</si>
  <si>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</si>
  <si>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</si>
  <si>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</si>
  <si>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</si>
  <si>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</si>
  <si>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</si>
  <si>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</si>
  <si>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</si>
  <si>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</si>
  <si>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</si>
  <si>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</si>
  <si>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</si>
  <si>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</si>
  <si>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</si>
  <si>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</si>
  <si>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</si>
  <si>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</si>
  <si>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</si>
  <si>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</si>
  <si>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</si>
  <si>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</si>
  <si>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</si>
  <si>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</si>
  <si>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</si>
  <si>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</si>
  <si>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</si>
  <si>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12/02/19 - VENCIMENTO 19/02/19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</si>
</sst>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579778</v>
      </c>
      <c r="C7" s="9">
        <f t="shared" si="0"/>
        <v>749528</v>
      </c>
      <c r="D7" s="9">
        <f t="shared" si="0"/>
        <v>748932</v>
      </c>
      <c r="E7" s="9">
        <f>+E8+E20+E24+E27</f>
        <v>116418</v>
      </c>
      <c r="F7" s="9">
        <f>+F8+F20+F24+F27</f>
        <v>309950</v>
      </c>
      <c r="G7" s="9">
        <f t="shared" si="0"/>
        <v>488617</v>
      </c>
      <c r="H7" s="9">
        <f t="shared" si="0"/>
        <v>353172</v>
      </c>
      <c r="I7" s="9">
        <f t="shared" si="0"/>
        <v>294798</v>
      </c>
      <c r="J7" s="9">
        <f t="shared" si="0"/>
        <v>481454</v>
      </c>
      <c r="K7" s="9">
        <f t="shared" si="0"/>
        <v>153951</v>
      </c>
      <c r="L7" s="9">
        <f t="shared" si="0"/>
        <v>147964</v>
      </c>
      <c r="M7" s="9">
        <f t="shared" si="0"/>
        <v>315306</v>
      </c>
      <c r="N7" s="9">
        <f t="shared" si="0"/>
        <v>496934</v>
      </c>
      <c r="O7" s="9">
        <f t="shared" si="0"/>
        <v>5236802</v>
      </c>
      <c r="P7" s="44"/>
      <c r="Q7"/>
      <c r="R7"/>
    </row>
    <row r="8" spans="1:18" ht="17.25" customHeight="1">
      <c r="A8" s="10" t="s">
        <v>36</v>
      </c>
      <c r="B8" s="11">
        <f>B9+B12+B16</f>
        <v>297140</v>
      </c>
      <c r="C8" s="11">
        <f aca="true" t="shared" si="1" ref="C8:N8">C9+C12+C16</f>
        <v>394733</v>
      </c>
      <c r="D8" s="11">
        <f t="shared" si="1"/>
        <v>366602</v>
      </c>
      <c r="E8" s="11">
        <f>E9+E12+E16</f>
        <v>55111</v>
      </c>
      <c r="F8" s="11">
        <f>F9+F12+F16</f>
        <v>152158</v>
      </c>
      <c r="G8" s="11">
        <f t="shared" si="1"/>
        <v>256721</v>
      </c>
      <c r="H8" s="11">
        <f t="shared" si="1"/>
        <v>191733</v>
      </c>
      <c r="I8" s="11">
        <f t="shared" si="1"/>
        <v>136503</v>
      </c>
      <c r="J8" s="11">
        <f t="shared" si="1"/>
        <v>244262</v>
      </c>
      <c r="K8" s="11">
        <f t="shared" si="1"/>
        <v>82515</v>
      </c>
      <c r="L8" s="11">
        <f t="shared" si="1"/>
        <v>77750</v>
      </c>
      <c r="M8" s="11">
        <f t="shared" si="1"/>
        <v>150385</v>
      </c>
      <c r="N8" s="11">
        <f t="shared" si="1"/>
        <v>276192</v>
      </c>
      <c r="O8" s="11">
        <f aca="true" t="shared" si="2" ref="O8:O27">SUM(B8:N8)</f>
        <v>2681805</v>
      </c>
      <c r="P8"/>
      <c r="Q8"/>
      <c r="R8"/>
    </row>
    <row r="9" spans="1:18" ht="17.25" customHeight="1">
      <c r="A9" s="15" t="s">
        <v>14</v>
      </c>
      <c r="B9" s="13">
        <f>+B10+B11</f>
        <v>37845</v>
      </c>
      <c r="C9" s="13">
        <f aca="true" t="shared" si="3" ref="C9:N9">+C10+C11</f>
        <v>51740</v>
      </c>
      <c r="D9" s="13">
        <f t="shared" si="3"/>
        <v>44277</v>
      </c>
      <c r="E9" s="13">
        <f>+E10+E11</f>
        <v>8147</v>
      </c>
      <c r="F9" s="13">
        <f>+F10+F11</f>
        <v>16314</v>
      </c>
      <c r="G9" s="13">
        <f t="shared" si="3"/>
        <v>32246</v>
      </c>
      <c r="H9" s="13">
        <f t="shared" si="3"/>
        <v>23143</v>
      </c>
      <c r="I9" s="13">
        <f t="shared" si="3"/>
        <v>12281</v>
      </c>
      <c r="J9" s="13">
        <f t="shared" si="3"/>
        <v>19899</v>
      </c>
      <c r="K9" s="13">
        <f t="shared" si="3"/>
        <v>6613</v>
      </c>
      <c r="L9" s="13">
        <f t="shared" si="3"/>
        <v>8070</v>
      </c>
      <c r="M9" s="13">
        <f t="shared" si="3"/>
        <v>9701</v>
      </c>
      <c r="N9" s="13">
        <f t="shared" si="3"/>
        <v>42738</v>
      </c>
      <c r="O9" s="11">
        <f t="shared" si="2"/>
        <v>313014</v>
      </c>
      <c r="P9"/>
      <c r="Q9"/>
      <c r="R9"/>
    </row>
    <row r="10" spans="1:18" ht="17.25" customHeight="1">
      <c r="A10" s="29" t="s">
        <v>15</v>
      </c>
      <c r="B10" s="13">
        <v>37845</v>
      </c>
      <c r="C10" s="13">
        <v>51740</v>
      </c>
      <c r="D10" s="13">
        <v>44277</v>
      </c>
      <c r="E10" s="13">
        <v>8147</v>
      </c>
      <c r="F10" s="13">
        <v>16314</v>
      </c>
      <c r="G10" s="13">
        <v>32246</v>
      </c>
      <c r="H10" s="13">
        <v>23143</v>
      </c>
      <c r="I10" s="13">
        <v>12281</v>
      </c>
      <c r="J10" s="13">
        <v>19899</v>
      </c>
      <c r="K10" s="13">
        <v>6613</v>
      </c>
      <c r="L10" s="13">
        <v>8070</v>
      </c>
      <c r="M10" s="13">
        <v>9701</v>
      </c>
      <c r="N10" s="13">
        <v>42738</v>
      </c>
      <c r="O10" s="11">
        <f t="shared" si="2"/>
        <v>313014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247779</v>
      </c>
      <c r="C12" s="17">
        <f t="shared" si="4"/>
        <v>326450</v>
      </c>
      <c r="D12" s="17">
        <f t="shared" si="4"/>
        <v>307906</v>
      </c>
      <c r="E12" s="17">
        <f>SUM(E13:E15)</f>
        <v>44468</v>
      </c>
      <c r="F12" s="17">
        <f>SUM(F13:F15)</f>
        <v>129587</v>
      </c>
      <c r="G12" s="17">
        <f t="shared" si="4"/>
        <v>214584</v>
      </c>
      <c r="H12" s="17">
        <f t="shared" si="4"/>
        <v>160596</v>
      </c>
      <c r="I12" s="17">
        <f t="shared" si="4"/>
        <v>117436</v>
      </c>
      <c r="J12" s="17">
        <f t="shared" si="4"/>
        <v>213355</v>
      </c>
      <c r="K12" s="17">
        <f t="shared" si="4"/>
        <v>71662</v>
      </c>
      <c r="L12" s="17">
        <f t="shared" si="4"/>
        <v>66239</v>
      </c>
      <c r="M12" s="17">
        <f t="shared" si="4"/>
        <v>132648</v>
      </c>
      <c r="N12" s="17">
        <f t="shared" si="4"/>
        <v>222638</v>
      </c>
      <c r="O12" s="11">
        <f t="shared" si="2"/>
        <v>2255348</v>
      </c>
      <c r="P12"/>
      <c r="Q12"/>
      <c r="R12"/>
    </row>
    <row r="13" spans="1:18" s="61" customFormat="1" ht="17.25" customHeight="1">
      <c r="A13" s="66" t="s">
        <v>17</v>
      </c>
      <c r="B13" s="67">
        <v>119066</v>
      </c>
      <c r="C13" s="67">
        <v>167087</v>
      </c>
      <c r="D13" s="67">
        <v>160726</v>
      </c>
      <c r="E13" s="67">
        <v>24682</v>
      </c>
      <c r="F13" s="67">
        <v>67531</v>
      </c>
      <c r="G13" s="67">
        <v>108481</v>
      </c>
      <c r="H13" s="67">
        <v>78130</v>
      </c>
      <c r="I13" s="67">
        <v>60441</v>
      </c>
      <c r="J13" s="67">
        <v>99963</v>
      </c>
      <c r="K13" s="67">
        <v>33588</v>
      </c>
      <c r="L13" s="67">
        <v>31890</v>
      </c>
      <c r="M13" s="67">
        <v>64654</v>
      </c>
      <c r="N13" s="67">
        <v>105616</v>
      </c>
      <c r="O13" s="68">
        <f t="shared" si="2"/>
        <v>1121855</v>
      </c>
      <c r="P13" s="69"/>
      <c r="Q13" s="70"/>
      <c r="R13"/>
    </row>
    <row r="14" spans="1:18" s="61" customFormat="1" ht="17.25" customHeight="1">
      <c r="A14" s="66" t="s">
        <v>18</v>
      </c>
      <c r="B14" s="67">
        <v>120170</v>
      </c>
      <c r="C14" s="67">
        <v>147146</v>
      </c>
      <c r="D14" s="67">
        <v>136742</v>
      </c>
      <c r="E14" s="67">
        <v>17678</v>
      </c>
      <c r="F14" s="67">
        <v>58607</v>
      </c>
      <c r="G14" s="67">
        <v>98400</v>
      </c>
      <c r="H14" s="67">
        <v>77095</v>
      </c>
      <c r="I14" s="67">
        <v>53865</v>
      </c>
      <c r="J14" s="67">
        <v>107160</v>
      </c>
      <c r="K14" s="67">
        <v>36069</v>
      </c>
      <c r="L14" s="67">
        <v>32398</v>
      </c>
      <c r="M14" s="67">
        <v>65394</v>
      </c>
      <c r="N14" s="67">
        <v>106337</v>
      </c>
      <c r="O14" s="68">
        <f t="shared" si="2"/>
        <v>1057061</v>
      </c>
      <c r="P14" s="69"/>
      <c r="Q14"/>
      <c r="R14"/>
    </row>
    <row r="15" spans="1:18" ht="17.25" customHeight="1">
      <c r="A15" s="14" t="s">
        <v>19</v>
      </c>
      <c r="B15" s="13">
        <v>8543</v>
      </c>
      <c r="C15" s="13">
        <v>12217</v>
      </c>
      <c r="D15" s="13">
        <v>10438</v>
      </c>
      <c r="E15" s="13">
        <v>2108</v>
      </c>
      <c r="F15" s="13">
        <v>3449</v>
      </c>
      <c r="G15" s="13">
        <v>7703</v>
      </c>
      <c r="H15" s="13">
        <v>5371</v>
      </c>
      <c r="I15" s="13">
        <v>3130</v>
      </c>
      <c r="J15" s="13">
        <v>6232</v>
      </c>
      <c r="K15" s="13">
        <v>2005</v>
      </c>
      <c r="L15" s="13">
        <v>1951</v>
      </c>
      <c r="M15" s="13">
        <v>2600</v>
      </c>
      <c r="N15" s="13">
        <v>10685</v>
      </c>
      <c r="O15" s="11">
        <f t="shared" si="2"/>
        <v>76432</v>
      </c>
      <c r="P15"/>
      <c r="Q15"/>
      <c r="R15"/>
    </row>
    <row r="16" spans="1:15" ht="17.25" customHeight="1">
      <c r="A16" s="15" t="s">
        <v>32</v>
      </c>
      <c r="B16" s="13">
        <f>B17+B18+B19</f>
        <v>11516</v>
      </c>
      <c r="C16" s="13">
        <f aca="true" t="shared" si="5" ref="C16:N16">C17+C18+C19</f>
        <v>16543</v>
      </c>
      <c r="D16" s="13">
        <f t="shared" si="5"/>
        <v>14419</v>
      </c>
      <c r="E16" s="13">
        <f>E17+E18+E19</f>
        <v>2496</v>
      </c>
      <c r="F16" s="13">
        <f>F17+F18+F19</f>
        <v>6257</v>
      </c>
      <c r="G16" s="13">
        <f t="shared" si="5"/>
        <v>9891</v>
      </c>
      <c r="H16" s="13">
        <f t="shared" si="5"/>
        <v>7994</v>
      </c>
      <c r="I16" s="13">
        <f t="shared" si="5"/>
        <v>6786</v>
      </c>
      <c r="J16" s="13">
        <f t="shared" si="5"/>
        <v>11008</v>
      </c>
      <c r="K16" s="13">
        <f t="shared" si="5"/>
        <v>4240</v>
      </c>
      <c r="L16" s="13">
        <f t="shared" si="5"/>
        <v>3441</v>
      </c>
      <c r="M16" s="13">
        <f t="shared" si="5"/>
        <v>8036</v>
      </c>
      <c r="N16" s="13">
        <f t="shared" si="5"/>
        <v>10816</v>
      </c>
      <c r="O16" s="11">
        <f t="shared" si="2"/>
        <v>113443</v>
      </c>
    </row>
    <row r="17" spans="1:18" ht="17.25" customHeight="1">
      <c r="A17" s="14" t="s">
        <v>33</v>
      </c>
      <c r="B17" s="13">
        <v>11489</v>
      </c>
      <c r="C17" s="13">
        <v>16506</v>
      </c>
      <c r="D17" s="13">
        <v>14399</v>
      </c>
      <c r="E17" s="13">
        <v>2494</v>
      </c>
      <c r="F17" s="13">
        <v>6244</v>
      </c>
      <c r="G17" s="13">
        <v>9873</v>
      </c>
      <c r="H17" s="13">
        <v>7983</v>
      </c>
      <c r="I17" s="13">
        <v>6774</v>
      </c>
      <c r="J17" s="13">
        <v>10993</v>
      </c>
      <c r="K17" s="13">
        <v>4238</v>
      </c>
      <c r="L17" s="13">
        <v>3435</v>
      </c>
      <c r="M17" s="13">
        <v>8022</v>
      </c>
      <c r="N17" s="13">
        <v>10800</v>
      </c>
      <c r="O17" s="11">
        <f t="shared" si="2"/>
        <v>113250</v>
      </c>
      <c r="P17"/>
      <c r="Q17"/>
      <c r="R17"/>
    </row>
    <row r="18" spans="1:18" ht="17.25" customHeight="1">
      <c r="A18" s="14" t="s">
        <v>34</v>
      </c>
      <c r="B18" s="13">
        <v>13</v>
      </c>
      <c r="C18" s="13">
        <v>22</v>
      </c>
      <c r="D18" s="13">
        <v>14</v>
      </c>
      <c r="E18" s="13">
        <v>1</v>
      </c>
      <c r="F18" s="13">
        <v>4</v>
      </c>
      <c r="G18" s="13">
        <v>11</v>
      </c>
      <c r="H18" s="13">
        <v>7</v>
      </c>
      <c r="I18" s="13">
        <v>7</v>
      </c>
      <c r="J18" s="13">
        <v>8</v>
      </c>
      <c r="K18" s="13">
        <v>1</v>
      </c>
      <c r="L18" s="13">
        <v>2</v>
      </c>
      <c r="M18" s="13">
        <v>7</v>
      </c>
      <c r="N18" s="13">
        <v>9</v>
      </c>
      <c r="O18" s="11">
        <f t="shared" si="2"/>
        <v>106</v>
      </c>
      <c r="P18"/>
      <c r="Q18"/>
      <c r="R18"/>
    </row>
    <row r="19" spans="1:18" ht="17.25" customHeight="1">
      <c r="A19" s="14" t="s">
        <v>35</v>
      </c>
      <c r="B19" s="13">
        <v>14</v>
      </c>
      <c r="C19" s="13">
        <v>15</v>
      </c>
      <c r="D19" s="13">
        <v>6</v>
      </c>
      <c r="E19" s="13">
        <v>1</v>
      </c>
      <c r="F19" s="13">
        <v>9</v>
      </c>
      <c r="G19" s="13">
        <v>7</v>
      </c>
      <c r="H19" s="13">
        <v>4</v>
      </c>
      <c r="I19" s="13">
        <v>5</v>
      </c>
      <c r="J19" s="13">
        <v>7</v>
      </c>
      <c r="K19" s="13">
        <v>1</v>
      </c>
      <c r="L19" s="13">
        <v>4</v>
      </c>
      <c r="M19" s="13">
        <v>7</v>
      </c>
      <c r="N19" s="13">
        <v>7</v>
      </c>
      <c r="O19" s="11">
        <f t="shared" si="2"/>
        <v>87</v>
      </c>
      <c r="P19"/>
      <c r="Q19"/>
      <c r="R19"/>
    </row>
    <row r="20" spans="1:18" ht="17.25" customHeight="1">
      <c r="A20" s="16" t="s">
        <v>20</v>
      </c>
      <c r="B20" s="11">
        <f>+B21+B22+B23</f>
        <v>176174</v>
      </c>
      <c r="C20" s="11">
        <f aca="true" t="shared" si="6" ref="C20:N20">+C21+C22+C23</f>
        <v>200824</v>
      </c>
      <c r="D20" s="11">
        <f t="shared" si="6"/>
        <v>219763</v>
      </c>
      <c r="E20" s="11">
        <f>+E21+E22+E23</f>
        <v>33650</v>
      </c>
      <c r="F20" s="11">
        <f>+F21+F22+F23</f>
        <v>86753</v>
      </c>
      <c r="G20" s="11">
        <f t="shared" si="6"/>
        <v>132444</v>
      </c>
      <c r="H20" s="11">
        <f t="shared" si="6"/>
        <v>99980</v>
      </c>
      <c r="I20" s="11">
        <f t="shared" si="6"/>
        <v>110765</v>
      </c>
      <c r="J20" s="11">
        <f t="shared" si="6"/>
        <v>171585</v>
      </c>
      <c r="K20" s="11">
        <f t="shared" si="6"/>
        <v>53313</v>
      </c>
      <c r="L20" s="11">
        <f t="shared" si="6"/>
        <v>49970</v>
      </c>
      <c r="M20" s="11">
        <f t="shared" si="6"/>
        <v>120215</v>
      </c>
      <c r="N20" s="11">
        <f t="shared" si="6"/>
        <v>135399</v>
      </c>
      <c r="O20" s="11">
        <f t="shared" si="2"/>
        <v>1590835</v>
      </c>
      <c r="P20"/>
      <c r="Q20"/>
      <c r="R20"/>
    </row>
    <row r="21" spans="1:18" s="61" customFormat="1" ht="17.25" customHeight="1">
      <c r="A21" s="55" t="s">
        <v>21</v>
      </c>
      <c r="B21" s="67">
        <v>94194</v>
      </c>
      <c r="C21" s="67">
        <v>117530</v>
      </c>
      <c r="D21" s="67">
        <v>129974</v>
      </c>
      <c r="E21" s="67">
        <v>20863</v>
      </c>
      <c r="F21" s="67">
        <v>50180</v>
      </c>
      <c r="G21" s="67">
        <v>75470</v>
      </c>
      <c r="H21" s="67">
        <v>54663</v>
      </c>
      <c r="I21" s="67">
        <v>63675</v>
      </c>
      <c r="J21" s="67">
        <v>88708</v>
      </c>
      <c r="K21" s="67">
        <v>27474</v>
      </c>
      <c r="L21" s="67">
        <v>27051</v>
      </c>
      <c r="M21" s="67">
        <v>63746</v>
      </c>
      <c r="N21" s="67">
        <v>76569</v>
      </c>
      <c r="O21" s="68">
        <f t="shared" si="2"/>
        <v>890097</v>
      </c>
      <c r="P21" s="69"/>
      <c r="Q21"/>
      <c r="R21"/>
    </row>
    <row r="22" spans="1:18" s="61" customFormat="1" ht="17.25" customHeight="1">
      <c r="A22" s="55" t="s">
        <v>22</v>
      </c>
      <c r="B22" s="67">
        <v>78409</v>
      </c>
      <c r="C22" s="67">
        <v>79128</v>
      </c>
      <c r="D22" s="67">
        <v>85481</v>
      </c>
      <c r="E22" s="67">
        <v>11960</v>
      </c>
      <c r="F22" s="67">
        <v>35095</v>
      </c>
      <c r="G22" s="67">
        <v>54369</v>
      </c>
      <c r="H22" s="67">
        <v>43522</v>
      </c>
      <c r="I22" s="67">
        <v>45556</v>
      </c>
      <c r="J22" s="67">
        <v>79803</v>
      </c>
      <c r="K22" s="67">
        <v>25068</v>
      </c>
      <c r="L22" s="67">
        <v>22173</v>
      </c>
      <c r="M22" s="67">
        <v>54922</v>
      </c>
      <c r="N22" s="67">
        <v>55397</v>
      </c>
      <c r="O22" s="68">
        <f t="shared" si="2"/>
        <v>670883</v>
      </c>
      <c r="P22" s="69"/>
      <c r="Q22"/>
      <c r="R22"/>
    </row>
    <row r="23" spans="1:18" ht="17.25" customHeight="1">
      <c r="A23" s="12" t="s">
        <v>23</v>
      </c>
      <c r="B23" s="13">
        <v>3571</v>
      </c>
      <c r="C23" s="13">
        <v>4166</v>
      </c>
      <c r="D23" s="13">
        <v>4308</v>
      </c>
      <c r="E23" s="13">
        <v>827</v>
      </c>
      <c r="F23" s="13">
        <v>1478</v>
      </c>
      <c r="G23" s="13">
        <v>2605</v>
      </c>
      <c r="H23" s="13">
        <v>1795</v>
      </c>
      <c r="I23" s="13">
        <v>1534</v>
      </c>
      <c r="J23" s="13">
        <v>3074</v>
      </c>
      <c r="K23" s="13">
        <v>771</v>
      </c>
      <c r="L23" s="13">
        <v>746</v>
      </c>
      <c r="M23" s="13">
        <v>1547</v>
      </c>
      <c r="N23" s="13">
        <v>3433</v>
      </c>
      <c r="O23" s="11">
        <f t="shared" si="2"/>
        <v>29855</v>
      </c>
      <c r="P23"/>
      <c r="Q23"/>
      <c r="R23"/>
    </row>
    <row r="24" spans="1:18" ht="17.25" customHeight="1">
      <c r="A24" s="16" t="s">
        <v>24</v>
      </c>
      <c r="B24" s="13">
        <f>+B25+B26</f>
        <v>106464</v>
      </c>
      <c r="C24" s="13">
        <f aca="true" t="shared" si="7" ref="C24:N24">+C25+C26</f>
        <v>153971</v>
      </c>
      <c r="D24" s="13">
        <f t="shared" si="7"/>
        <v>162567</v>
      </c>
      <c r="E24" s="13">
        <f>+E25+E26</f>
        <v>27657</v>
      </c>
      <c r="F24" s="13">
        <f>+F25+F26</f>
        <v>71039</v>
      </c>
      <c r="G24" s="13">
        <f t="shared" si="7"/>
        <v>99452</v>
      </c>
      <c r="H24" s="13">
        <f t="shared" si="7"/>
        <v>61459</v>
      </c>
      <c r="I24" s="13">
        <f t="shared" si="7"/>
        <v>47530</v>
      </c>
      <c r="J24" s="13">
        <f t="shared" si="7"/>
        <v>65607</v>
      </c>
      <c r="K24" s="13">
        <f t="shared" si="7"/>
        <v>18123</v>
      </c>
      <c r="L24" s="13">
        <f t="shared" si="7"/>
        <v>20244</v>
      </c>
      <c r="M24" s="13">
        <f t="shared" si="7"/>
        <v>44706</v>
      </c>
      <c r="N24" s="13">
        <f t="shared" si="7"/>
        <v>79668</v>
      </c>
      <c r="O24" s="11">
        <f t="shared" si="2"/>
        <v>958487</v>
      </c>
      <c r="P24" s="45"/>
      <c r="Q24"/>
      <c r="R24"/>
    </row>
    <row r="25" spans="1:18" ht="17.25" customHeight="1">
      <c r="A25" s="12" t="s">
        <v>37</v>
      </c>
      <c r="B25" s="13">
        <v>78269</v>
      </c>
      <c r="C25" s="13">
        <v>115454</v>
      </c>
      <c r="D25" s="13">
        <v>123229</v>
      </c>
      <c r="E25" s="13">
        <v>22253</v>
      </c>
      <c r="F25" s="13">
        <v>51928</v>
      </c>
      <c r="G25" s="13">
        <v>77292</v>
      </c>
      <c r="H25" s="13">
        <v>46655</v>
      </c>
      <c r="I25" s="13">
        <v>35954</v>
      </c>
      <c r="J25" s="13">
        <v>50694</v>
      </c>
      <c r="K25" s="13">
        <v>14184</v>
      </c>
      <c r="L25" s="13">
        <v>16416</v>
      </c>
      <c r="M25" s="13">
        <v>33066</v>
      </c>
      <c r="N25" s="13">
        <v>60979</v>
      </c>
      <c r="O25" s="11">
        <f t="shared" si="2"/>
        <v>726373</v>
      </c>
      <c r="P25" s="44"/>
      <c r="Q25"/>
      <c r="R25"/>
    </row>
    <row r="26" spans="1:18" ht="17.25" customHeight="1">
      <c r="A26" s="12" t="s">
        <v>38</v>
      </c>
      <c r="B26" s="13">
        <v>28195</v>
      </c>
      <c r="C26" s="13">
        <v>38517</v>
      </c>
      <c r="D26" s="13">
        <v>39338</v>
      </c>
      <c r="E26" s="13">
        <v>5404</v>
      </c>
      <c r="F26" s="13">
        <v>19111</v>
      </c>
      <c r="G26" s="13">
        <v>22160</v>
      </c>
      <c r="H26" s="13">
        <v>14804</v>
      </c>
      <c r="I26" s="13">
        <v>11576</v>
      </c>
      <c r="J26" s="13">
        <v>14913</v>
      </c>
      <c r="K26" s="13">
        <v>3939</v>
      </c>
      <c r="L26" s="13">
        <v>3828</v>
      </c>
      <c r="M26" s="13">
        <v>11640</v>
      </c>
      <c r="N26" s="13">
        <v>18689</v>
      </c>
      <c r="O26" s="11">
        <f t="shared" si="2"/>
        <v>232114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5675</v>
      </c>
      <c r="O27" s="11">
        <f t="shared" si="2"/>
        <v>5675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19098.01</v>
      </c>
      <c r="O37" s="23">
        <f>SUM(B37:N37)</f>
        <v>19098.01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1886889.5299999998</v>
      </c>
      <c r="C49" s="22">
        <f aca="true" t="shared" si="11" ref="C49:N49">+C50+C62</f>
        <v>2735308.15</v>
      </c>
      <c r="D49" s="22">
        <f t="shared" si="11"/>
        <v>2929973.5199999996</v>
      </c>
      <c r="E49" s="22">
        <f t="shared" si="11"/>
        <v>614535.7</v>
      </c>
      <c r="F49" s="22">
        <f t="shared" si="11"/>
        <v>1062053.3900000001</v>
      </c>
      <c r="G49" s="22">
        <f t="shared" si="11"/>
        <v>1676808.4</v>
      </c>
      <c r="H49" s="22">
        <f t="shared" si="11"/>
        <v>1303065.0100000002</v>
      </c>
      <c r="I49" s="22">
        <f>+I50+I62</f>
        <v>1020623.2200000001</v>
      </c>
      <c r="J49" s="22">
        <f t="shared" si="11"/>
        <v>1411630.64</v>
      </c>
      <c r="K49" s="22">
        <f>+K50+K62</f>
        <v>472268.70999999996</v>
      </c>
      <c r="L49" s="22">
        <f>+L50+L62</f>
        <v>413478.85000000003</v>
      </c>
      <c r="M49" s="22">
        <f>+M50+M62</f>
        <v>877780.06</v>
      </c>
      <c r="N49" s="22">
        <f t="shared" si="11"/>
        <v>1691859.41</v>
      </c>
      <c r="O49" s="22">
        <f>SUM(B49:N49)</f>
        <v>18096274.59</v>
      </c>
      <c r="P49"/>
      <c r="Q49"/>
      <c r="R49"/>
    </row>
    <row r="50" spans="1:18" ht="17.25" customHeight="1">
      <c r="A50" s="16" t="s">
        <v>57</v>
      </c>
      <c r="B50" s="23">
        <f>SUM(B51:B61)</f>
        <v>1870156.0499999998</v>
      </c>
      <c r="C50" s="23">
        <f aca="true" t="shared" si="12" ref="C50:N50">SUM(C51:C61)</f>
        <v>2712153.89</v>
      </c>
      <c r="D50" s="23">
        <f t="shared" si="12"/>
        <v>2916211.26</v>
      </c>
      <c r="E50" s="23">
        <f t="shared" si="12"/>
        <v>614535.7</v>
      </c>
      <c r="F50" s="23">
        <f t="shared" si="12"/>
        <v>1048562.3500000001</v>
      </c>
      <c r="G50" s="23">
        <f t="shared" si="12"/>
        <v>1653700.46</v>
      </c>
      <c r="H50" s="23">
        <f t="shared" si="12"/>
        <v>1303065.0100000002</v>
      </c>
      <c r="I50" s="23">
        <f>SUM(I51:I61)</f>
        <v>1009964.6900000001</v>
      </c>
      <c r="J50" s="23">
        <f t="shared" si="12"/>
        <v>1401182.24</v>
      </c>
      <c r="K50" s="23">
        <f>SUM(K51:K61)</f>
        <v>470755.91</v>
      </c>
      <c r="L50" s="23">
        <f>SUM(L51:L61)</f>
        <v>405639.28</v>
      </c>
      <c r="M50" s="23">
        <f>SUM(M51:M61)</f>
        <v>876315.3200000001</v>
      </c>
      <c r="N50" s="23">
        <f t="shared" si="12"/>
        <v>1675799.51</v>
      </c>
      <c r="O50" s="23">
        <f>SUM(B50:N50)</f>
        <v>17958041.67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1823053.94</v>
      </c>
      <c r="C51" s="23">
        <f t="shared" si="13"/>
        <v>2643810.11</v>
      </c>
      <c r="D51" s="23">
        <f t="shared" si="13"/>
        <v>2909825.5</v>
      </c>
      <c r="E51" s="23">
        <f t="shared" si="13"/>
        <v>614535.7</v>
      </c>
      <c r="F51" s="23">
        <f t="shared" si="13"/>
        <v>1020355.4</v>
      </c>
      <c r="G51" s="23">
        <f t="shared" si="13"/>
        <v>1650255.06</v>
      </c>
      <c r="H51" s="23">
        <f t="shared" si="13"/>
        <v>1293810.3</v>
      </c>
      <c r="I51" s="23">
        <f t="shared" si="13"/>
        <v>1006587.77</v>
      </c>
      <c r="J51" s="23">
        <f t="shared" si="13"/>
        <v>1398575.72</v>
      </c>
      <c r="K51" s="23">
        <f t="shared" si="13"/>
        <v>469411.99</v>
      </c>
      <c r="L51" s="23">
        <f t="shared" si="13"/>
        <v>404415.2</v>
      </c>
      <c r="M51" s="23">
        <f t="shared" si="13"/>
        <v>874059.76</v>
      </c>
      <c r="N51" s="23">
        <f t="shared" si="13"/>
        <v>1612650.22</v>
      </c>
      <c r="O51" s="23">
        <f>SUM(B51:N51)</f>
        <v>17721346.67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19098.01</v>
      </c>
      <c r="O55" s="23">
        <f aca="true" t="shared" si="14" ref="O55:O60">SUM(B55:N55)</f>
        <v>19098.01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13762.26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138232.92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-177970</v>
      </c>
      <c r="C66" s="35">
        <f t="shared" si="15"/>
        <v>-244620.53</v>
      </c>
      <c r="D66" s="35">
        <f t="shared" si="15"/>
        <v>-213557.74</v>
      </c>
      <c r="E66" s="35">
        <f t="shared" si="15"/>
        <v>-103073.17000000001</v>
      </c>
      <c r="F66" s="35">
        <f t="shared" si="15"/>
        <v>-81584.2</v>
      </c>
      <c r="G66" s="35">
        <f t="shared" si="15"/>
        <v>-153858.3</v>
      </c>
      <c r="H66" s="35">
        <f t="shared" si="15"/>
        <v>-111065.03</v>
      </c>
      <c r="I66" s="35">
        <f t="shared" si="15"/>
        <v>-62061.8</v>
      </c>
      <c r="J66" s="35">
        <f t="shared" si="15"/>
        <v>-98771.7</v>
      </c>
      <c r="K66" s="35">
        <f t="shared" si="15"/>
        <v>-32775.9</v>
      </c>
      <c r="L66" s="35">
        <f t="shared" si="15"/>
        <v>-39041</v>
      </c>
      <c r="M66" s="35">
        <f t="shared" si="15"/>
        <v>-50533.8</v>
      </c>
      <c r="N66" s="35">
        <f t="shared" si="15"/>
        <v>-198808.4</v>
      </c>
      <c r="O66" s="35">
        <f aca="true" t="shared" si="16" ref="O66:O74">SUM(B66:N66)</f>
        <v>-1567721.5699999998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-162733.5</v>
      </c>
      <c r="C67" s="35">
        <f t="shared" si="17"/>
        <v>-222482</v>
      </c>
      <c r="D67" s="35">
        <f t="shared" si="17"/>
        <v>-190391.1</v>
      </c>
      <c r="E67" s="35">
        <f t="shared" si="17"/>
        <v>-35032.1</v>
      </c>
      <c r="F67" s="35">
        <f t="shared" si="17"/>
        <v>-70150.2</v>
      </c>
      <c r="G67" s="35">
        <f t="shared" si="17"/>
        <v>-138657.8</v>
      </c>
      <c r="H67" s="35">
        <f t="shared" si="17"/>
        <v>-99747.1</v>
      </c>
      <c r="I67" s="35">
        <f t="shared" si="17"/>
        <v>-52808.3</v>
      </c>
      <c r="J67" s="35">
        <f t="shared" si="17"/>
        <v>-85565.7</v>
      </c>
      <c r="K67" s="35">
        <f t="shared" si="17"/>
        <v>-28435.9</v>
      </c>
      <c r="L67" s="35">
        <f t="shared" si="17"/>
        <v>-34701</v>
      </c>
      <c r="M67" s="35">
        <f t="shared" si="17"/>
        <v>-41714.3</v>
      </c>
      <c r="N67" s="35">
        <f t="shared" si="17"/>
        <v>-183773.4</v>
      </c>
      <c r="O67" s="35">
        <f t="shared" si="16"/>
        <v>-1346192.4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-162733.5</v>
      </c>
      <c r="C68" s="58">
        <f aca="true" t="shared" si="18" ref="C68:N68">-ROUND(C9*$D$3,2)</f>
        <v>-222482</v>
      </c>
      <c r="D68" s="58">
        <f t="shared" si="18"/>
        <v>-190391.1</v>
      </c>
      <c r="E68" s="58">
        <f t="shared" si="18"/>
        <v>-35032.1</v>
      </c>
      <c r="F68" s="58">
        <f t="shared" si="18"/>
        <v>-70150.2</v>
      </c>
      <c r="G68" s="58">
        <f t="shared" si="18"/>
        <v>-138657.8</v>
      </c>
      <c r="H68" s="58">
        <f>-ROUND((H9+H29)*$D$3,2)</f>
        <v>-99747.1</v>
      </c>
      <c r="I68" s="58">
        <f t="shared" si="18"/>
        <v>-52808.3</v>
      </c>
      <c r="J68" s="58">
        <f t="shared" si="18"/>
        <v>-85565.7</v>
      </c>
      <c r="K68" s="58">
        <f t="shared" si="18"/>
        <v>-28435.9</v>
      </c>
      <c r="L68" s="58">
        <f t="shared" si="18"/>
        <v>-34701</v>
      </c>
      <c r="M68" s="58">
        <f t="shared" si="18"/>
        <v>-41714.3</v>
      </c>
      <c r="N68" s="58">
        <f t="shared" si="18"/>
        <v>-183773.4</v>
      </c>
      <c r="O68" s="58">
        <f t="shared" si="16"/>
        <v>-1346192.4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-15236.5</v>
      </c>
      <c r="C74" s="58">
        <f t="shared" si="19"/>
        <v>-22138.53</v>
      </c>
      <c r="D74" s="35">
        <f t="shared" si="19"/>
        <v>-23166.64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-11317.93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-8819.5</v>
      </c>
      <c r="N74" s="58">
        <f t="shared" si="19"/>
        <v>-15035</v>
      </c>
      <c r="O74" s="58">
        <f t="shared" si="16"/>
        <v>-221529.16999999998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35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1708919.5299999998</v>
      </c>
      <c r="C114" s="24">
        <f t="shared" si="23"/>
        <v>2490687.62</v>
      </c>
      <c r="D114" s="24">
        <f t="shared" si="23"/>
        <v>2716415.7799999993</v>
      </c>
      <c r="E114" s="24">
        <f t="shared" si="23"/>
        <v>511462.52999999997</v>
      </c>
      <c r="F114" s="24">
        <f t="shared" si="23"/>
        <v>980469.1900000002</v>
      </c>
      <c r="G114" s="24">
        <f t="shared" si="23"/>
        <v>1522950.0999999999</v>
      </c>
      <c r="H114" s="24">
        <f aca="true" t="shared" si="24" ref="H114:M114">+H115+H116</f>
        <v>1191999.9800000002</v>
      </c>
      <c r="I114" s="24">
        <f t="shared" si="24"/>
        <v>958561.42</v>
      </c>
      <c r="J114" s="24">
        <f t="shared" si="24"/>
        <v>1312858.94</v>
      </c>
      <c r="K114" s="24">
        <f t="shared" si="24"/>
        <v>439492.80999999994</v>
      </c>
      <c r="L114" s="24">
        <f t="shared" si="24"/>
        <v>374437.85000000003</v>
      </c>
      <c r="M114" s="24">
        <f t="shared" si="24"/>
        <v>827246.26</v>
      </c>
      <c r="N114" s="24">
        <f>+N115+N116</f>
        <v>1493051.01</v>
      </c>
      <c r="O114" s="42">
        <f t="shared" si="22"/>
        <v>16528553.02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1692186.0499999998</v>
      </c>
      <c r="C115" s="24">
        <f t="shared" si="25"/>
        <v>2467533.3600000003</v>
      </c>
      <c r="D115" s="24">
        <f t="shared" si="25"/>
        <v>2702653.5199999996</v>
      </c>
      <c r="E115" s="24">
        <f t="shared" si="25"/>
        <v>511462.52999999997</v>
      </c>
      <c r="F115" s="24">
        <f t="shared" si="25"/>
        <v>966978.1500000001</v>
      </c>
      <c r="G115" s="24">
        <f t="shared" si="25"/>
        <v>1499842.16</v>
      </c>
      <c r="H115" s="24">
        <f aca="true" t="shared" si="26" ref="H115:M115">+H50+H67+H74+H111</f>
        <v>1191999.9800000002</v>
      </c>
      <c r="I115" s="24">
        <f t="shared" si="26"/>
        <v>947902.89</v>
      </c>
      <c r="J115" s="24">
        <f t="shared" si="26"/>
        <v>1302410.54</v>
      </c>
      <c r="K115" s="24">
        <f t="shared" si="26"/>
        <v>437980.00999999995</v>
      </c>
      <c r="L115" s="24">
        <f t="shared" si="26"/>
        <v>366598.28</v>
      </c>
      <c r="M115" s="24">
        <f t="shared" si="26"/>
        <v>825781.52</v>
      </c>
      <c r="N115" s="24">
        <f>+N50+N67+N74+N111</f>
        <v>1476991.11</v>
      </c>
      <c r="O115" s="42">
        <f t="shared" si="22"/>
        <v>16390320.099999998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13762.26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138232.92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16528553.029999997</v>
      </c>
      <c r="P122" s="46"/>
    </row>
    <row r="123" spans="1:15" ht="18.75" customHeight="1">
      <c r="A123" s="26" t="s">
        <v>120</v>
      </c>
      <c r="B123" s="27">
        <v>212488.35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212488.35</v>
      </c>
    </row>
    <row r="124" spans="1:15" ht="18.75" customHeight="1">
      <c r="A124" s="26" t="s">
        <v>121</v>
      </c>
      <c r="B124" s="27">
        <v>1496431.19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1496431.19</v>
      </c>
    </row>
    <row r="125" spans="1:15" ht="18.75" customHeight="1">
      <c r="A125" s="26" t="s">
        <v>122</v>
      </c>
      <c r="B125" s="38">
        <v>0</v>
      </c>
      <c r="C125" s="27">
        <v>2490687.62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2490687.62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2716415.78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2716415.78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1522950.1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1522950.1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525359.68</v>
      </c>
      <c r="O139" s="39">
        <f t="shared" si="29"/>
        <v>525359.68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967691.32</v>
      </c>
      <c r="O140" s="39">
        <f t="shared" si="29"/>
        <v>967691.32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511462.53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511462.53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980469.19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980469.19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1191999.99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1191999.99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958561.42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958561.42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1312858.94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1312858.94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439492.81</v>
      </c>
      <c r="L146" s="38">
        <v>0</v>
      </c>
      <c r="M146" s="38">
        <v>0</v>
      </c>
      <c r="N146" s="38">
        <v>0</v>
      </c>
      <c r="O146" s="39">
        <f>SUM(B146:N146)</f>
        <v>439492.81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374437.85</v>
      </c>
      <c r="M147" s="38">
        <v>0</v>
      </c>
      <c r="N147" s="38">
        <v>0</v>
      </c>
      <c r="O147" s="39">
        <f>SUM(B147:N147)</f>
        <v>374437.85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6">
        <v>827246.26</v>
      </c>
      <c r="N148" s="75">
        <v>0</v>
      </c>
      <c r="O148" s="40">
        <f>SUM(B148:N148)</f>
        <v>827246.26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2019-02-18T17:58:40Z</dcterms:modified>
  <cp:category/>
  <cp:version/>
  <cp:contentType/>
  <cp:contentStatus/>
</cp:coreProperties>
</file>