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<sst xmlns="http://schemas.openxmlformats.org/spreadsheetml/2006/main" count="99" uniqueCount="97">
  <si>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</si>
  <si>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</si>
  <si>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</si>
  <si>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</si>
  <si>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</si>
  <si>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</si>
  <si>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</si>
  <si>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</si>
  <si>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</si>
  <si>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</si>
  <si>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</si>
  <si>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</si>
  <si>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</si>
  <si>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</si>
  <si>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</si>
  <si>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</si>
  <si>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</si>
  <si>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</si>
  <si>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</si>
  <si>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</si>
  <si>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</si>
  <si>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</si>
  <si>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</si>
  <si>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</si>
  <si>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</si>
  <si>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</si>
  <si>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</si>
  <si>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</si>
  <si>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</si>
  <si>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</si>
  <si>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</si>
  <si>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</si>
  <si>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</si>
  <si>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</si>
  <si>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</si>
  <si>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</si>
  <si>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</si>
  <si>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</si>
  <si>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</si>
  <si>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</si>
  <si>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</si>
  <si>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</si>
  <si>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</si>
  <si>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</si>
  <si>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</si>
  <si>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</si>
  <si>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</si>
  <si>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</si>
  <si>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</si>
  <si>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</si>
  <si>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</si>
  <si>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</si>
  <si>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</si>
  <si>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</si>
  <si>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</si>
  <si>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</si>
  <si>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</si>
  <si>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</si>
  <si>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</si>
  <si>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</si>
  <si>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</si>
  <si>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</si>
  <si>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</si>
  <si>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</si>
  <si>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</si>
  <si>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</si>
  <si>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</si>
  <si>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</si>
  <si>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</si>
  <si>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</si>
  <si>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</si>
  <si>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</si>
  <si>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</si>
  <si>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</si>
  <si>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</si>
  <si>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</si>
  <si>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</si>
  <si>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</si>
  <si>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</si>
  <si>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</si>
  <si>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</si>
  <si>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</si>
  <si>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</si>
  <si>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</si>
  <si>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</si>
  <si>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</si>
  <si>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</si>
  <si>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</si>
  <si>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</si>
  <si>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</si>
  <si>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</si>
  <si>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</si>
  <si>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</si>
  <si>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</si>
  <si>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</si>
  <si>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</si>
  <si>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18/02/19 - VENCIMENTO 25/02/19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</si>
</sst>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488030</v>
      </c>
      <c r="C7" s="10">
        <f t="shared" si="0"/>
        <v>366555</v>
      </c>
      <c r="D7" s="10">
        <f t="shared" si="0"/>
        <v>364065</v>
      </c>
      <c r="E7" s="10">
        <f t="shared" si="0"/>
        <v>66813</v>
      </c>
      <c r="F7" s="10">
        <f t="shared" si="0"/>
        <v>323254</v>
      </c>
      <c r="G7" s="10">
        <f t="shared" si="0"/>
        <v>498448</v>
      </c>
      <c r="H7" s="10">
        <f t="shared" si="0"/>
        <v>351217</v>
      </c>
      <c r="I7" s="10">
        <f t="shared" si="0"/>
        <v>58875</v>
      </c>
      <c r="J7" s="10">
        <f t="shared" si="0"/>
        <v>434907</v>
      </c>
      <c r="K7" s="10">
        <f t="shared" si="0"/>
        <v>300243</v>
      </c>
      <c r="L7" s="10">
        <f t="shared" si="0"/>
        <v>358686</v>
      </c>
      <c r="M7" s="10">
        <f t="shared" si="0"/>
        <v>140604</v>
      </c>
      <c r="N7" s="10">
        <f t="shared" si="0"/>
        <v>97337</v>
      </c>
      <c r="O7" s="10">
        <f>+O8+O18+O22</f>
        <v>3849034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226291</v>
      </c>
      <c r="C8" s="12">
        <f t="shared" si="1"/>
        <v>181219</v>
      </c>
      <c r="D8" s="12">
        <f t="shared" si="1"/>
        <v>194237</v>
      </c>
      <c r="E8" s="12">
        <f t="shared" si="1"/>
        <v>32282</v>
      </c>
      <c r="F8" s="12">
        <f t="shared" si="1"/>
        <v>161857</v>
      </c>
      <c r="G8" s="12">
        <f t="shared" si="1"/>
        <v>252486</v>
      </c>
      <c r="H8" s="12">
        <f t="shared" si="1"/>
        <v>170388</v>
      </c>
      <c r="I8" s="12">
        <f t="shared" si="1"/>
        <v>29780</v>
      </c>
      <c r="J8" s="12">
        <f t="shared" si="1"/>
        <v>223914</v>
      </c>
      <c r="K8" s="12">
        <f t="shared" si="1"/>
        <v>150225</v>
      </c>
      <c r="L8" s="12">
        <f t="shared" si="1"/>
        <v>173671</v>
      </c>
      <c r="M8" s="12">
        <f t="shared" si="1"/>
        <v>75732</v>
      </c>
      <c r="N8" s="12">
        <f t="shared" si="1"/>
        <v>55490</v>
      </c>
      <c r="O8" s="12">
        <f>SUM(B8:N8)</f>
        <v>1927572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22341</v>
      </c>
      <c r="C9" s="14">
        <v>21581</v>
      </c>
      <c r="D9" s="14">
        <v>14228</v>
      </c>
      <c r="E9" s="14">
        <v>2989</v>
      </c>
      <c r="F9" s="14">
        <v>13296</v>
      </c>
      <c r="G9" s="14">
        <v>23093</v>
      </c>
      <c r="H9" s="14">
        <v>21035</v>
      </c>
      <c r="I9" s="14">
        <v>3703</v>
      </c>
      <c r="J9" s="14">
        <v>14569</v>
      </c>
      <c r="K9" s="14">
        <v>16641</v>
      </c>
      <c r="L9" s="14">
        <v>13899</v>
      </c>
      <c r="M9" s="14">
        <v>8564</v>
      </c>
      <c r="N9" s="14">
        <v>6747</v>
      </c>
      <c r="O9" s="12">
        <f aca="true" t="shared" si="2" ref="O9:O17">SUM(B9:N9)</f>
        <v>182686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194816</v>
      </c>
      <c r="C10" s="14">
        <f>C11+C12+C13</f>
        <v>152555</v>
      </c>
      <c r="D10" s="14">
        <f>D11+D12+D13</f>
        <v>172491</v>
      </c>
      <c r="E10" s="14">
        <f>E11+E12+E13</f>
        <v>28052</v>
      </c>
      <c r="F10" s="14">
        <f aca="true" t="shared" si="3" ref="F10:N10">F11+F12+F13</f>
        <v>141818</v>
      </c>
      <c r="G10" s="14">
        <f t="shared" si="3"/>
        <v>218272</v>
      </c>
      <c r="H10" s="14">
        <f>H11+H12+H13</f>
        <v>142896</v>
      </c>
      <c r="I10" s="14">
        <f>I11+I12+I13</f>
        <v>24997</v>
      </c>
      <c r="J10" s="14">
        <f>J11+J12+J13</f>
        <v>200006</v>
      </c>
      <c r="K10" s="14">
        <f>K11+K12+K13</f>
        <v>127636</v>
      </c>
      <c r="L10" s="14">
        <f>L11+L12+L13</f>
        <v>152224</v>
      </c>
      <c r="M10" s="14">
        <f t="shared" si="3"/>
        <v>64441</v>
      </c>
      <c r="N10" s="14">
        <f t="shared" si="3"/>
        <v>47057</v>
      </c>
      <c r="O10" s="12">
        <f t="shared" si="2"/>
        <v>1667261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95475</v>
      </c>
      <c r="C11" s="14">
        <v>75225</v>
      </c>
      <c r="D11" s="14">
        <v>80759</v>
      </c>
      <c r="E11" s="14">
        <v>13639</v>
      </c>
      <c r="F11" s="14">
        <v>66728</v>
      </c>
      <c r="G11" s="14">
        <v>103882</v>
      </c>
      <c r="H11" s="14">
        <v>71027</v>
      </c>
      <c r="I11" s="14">
        <v>12476</v>
      </c>
      <c r="J11" s="14">
        <v>98824</v>
      </c>
      <c r="K11" s="14">
        <v>61768</v>
      </c>
      <c r="L11" s="14">
        <v>74215</v>
      </c>
      <c r="M11" s="14">
        <v>30784</v>
      </c>
      <c r="N11" s="14">
        <v>21803</v>
      </c>
      <c r="O11" s="12">
        <f t="shared" si="2"/>
        <v>806605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93853</v>
      </c>
      <c r="C12" s="14">
        <v>70277</v>
      </c>
      <c r="D12" s="14">
        <v>87296</v>
      </c>
      <c r="E12" s="14">
        <v>13294</v>
      </c>
      <c r="F12" s="14">
        <v>69606</v>
      </c>
      <c r="G12" s="14">
        <v>104380</v>
      </c>
      <c r="H12" s="14">
        <v>66676</v>
      </c>
      <c r="I12" s="14">
        <v>11621</v>
      </c>
      <c r="J12" s="14">
        <v>96386</v>
      </c>
      <c r="K12" s="14">
        <v>61622</v>
      </c>
      <c r="L12" s="14">
        <v>74194</v>
      </c>
      <c r="M12" s="14">
        <v>31744</v>
      </c>
      <c r="N12" s="14">
        <v>23943</v>
      </c>
      <c r="O12" s="12">
        <f t="shared" si="2"/>
        <v>804892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5488</v>
      </c>
      <c r="C13" s="14">
        <v>7053</v>
      </c>
      <c r="D13" s="14">
        <v>4436</v>
      </c>
      <c r="E13" s="14">
        <v>1119</v>
      </c>
      <c r="F13" s="14">
        <v>5484</v>
      </c>
      <c r="G13" s="14">
        <v>10010</v>
      </c>
      <c r="H13" s="14">
        <v>5193</v>
      </c>
      <c r="I13" s="14">
        <v>900</v>
      </c>
      <c r="J13" s="14">
        <v>4796</v>
      </c>
      <c r="K13" s="14">
        <v>4246</v>
      </c>
      <c r="L13" s="14">
        <v>3815</v>
      </c>
      <c r="M13" s="14">
        <v>1913</v>
      </c>
      <c r="N13" s="14">
        <v>1311</v>
      </c>
      <c r="O13" s="12">
        <f t="shared" si="2"/>
        <v>55764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9134</v>
      </c>
      <c r="C14" s="14">
        <f>C15+C16+C17</f>
        <v>7083</v>
      </c>
      <c r="D14" s="14">
        <f>D15+D16+D17</f>
        <v>7518</v>
      </c>
      <c r="E14" s="14">
        <f>E15+E16+E17</f>
        <v>1241</v>
      </c>
      <c r="F14" s="14">
        <f aca="true" t="shared" si="4" ref="F14:N14">F15+F16+F17</f>
        <v>6743</v>
      </c>
      <c r="G14" s="14">
        <f t="shared" si="4"/>
        <v>11121</v>
      </c>
      <c r="H14" s="14">
        <f>H15+H16+H17</f>
        <v>6457</v>
      </c>
      <c r="I14" s="14">
        <f>I15+I16+I17</f>
        <v>1080</v>
      </c>
      <c r="J14" s="14">
        <f>J15+J16+J17</f>
        <v>9339</v>
      </c>
      <c r="K14" s="14">
        <f>K15+K16+K17</f>
        <v>5948</v>
      </c>
      <c r="L14" s="14">
        <f>L15+L16+L17</f>
        <v>7548</v>
      </c>
      <c r="M14" s="14">
        <f t="shared" si="4"/>
        <v>2727</v>
      </c>
      <c r="N14" s="14">
        <f t="shared" si="4"/>
        <v>1686</v>
      </c>
      <c r="O14" s="12">
        <f t="shared" si="2"/>
        <v>77625</v>
      </c>
    </row>
    <row r="15" spans="1:26" ht="18.75" customHeight="1">
      <c r="A15" s="15" t="s">
        <v>13</v>
      </c>
      <c r="B15" s="14">
        <v>9097</v>
      </c>
      <c r="C15" s="14">
        <v>7064</v>
      </c>
      <c r="D15" s="14">
        <v>7510</v>
      </c>
      <c r="E15" s="14">
        <v>1237</v>
      </c>
      <c r="F15" s="14">
        <v>6735</v>
      </c>
      <c r="G15" s="14">
        <v>11107</v>
      </c>
      <c r="H15" s="14">
        <v>6446</v>
      </c>
      <c r="I15" s="14">
        <v>1074</v>
      </c>
      <c r="J15" s="14">
        <v>9318</v>
      </c>
      <c r="K15" s="14">
        <v>5945</v>
      </c>
      <c r="L15" s="14">
        <v>7539</v>
      </c>
      <c r="M15" s="14">
        <v>2725</v>
      </c>
      <c r="N15" s="14">
        <v>1677</v>
      </c>
      <c r="O15" s="12">
        <f t="shared" si="2"/>
        <v>77474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18</v>
      </c>
      <c r="C16" s="14">
        <v>7</v>
      </c>
      <c r="D16" s="14">
        <v>2</v>
      </c>
      <c r="E16" s="14">
        <v>1</v>
      </c>
      <c r="F16" s="14">
        <v>2</v>
      </c>
      <c r="G16" s="14">
        <v>4</v>
      </c>
      <c r="H16" s="14">
        <v>9</v>
      </c>
      <c r="I16" s="14">
        <v>1</v>
      </c>
      <c r="J16" s="14">
        <v>15</v>
      </c>
      <c r="K16" s="14">
        <v>1</v>
      </c>
      <c r="L16" s="14">
        <v>4</v>
      </c>
      <c r="M16" s="14">
        <v>2</v>
      </c>
      <c r="N16" s="14">
        <v>6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19</v>
      </c>
      <c r="C17" s="14">
        <v>12</v>
      </c>
      <c r="D17" s="14">
        <v>6</v>
      </c>
      <c r="E17" s="14">
        <v>3</v>
      </c>
      <c r="F17" s="14">
        <v>6</v>
      </c>
      <c r="G17" s="14">
        <v>10</v>
      </c>
      <c r="H17" s="14">
        <v>2</v>
      </c>
      <c r="I17" s="14">
        <v>5</v>
      </c>
      <c r="J17" s="14">
        <v>6</v>
      </c>
      <c r="K17" s="14">
        <v>2</v>
      </c>
      <c r="L17" s="14">
        <v>5</v>
      </c>
      <c r="M17" s="14">
        <v>0</v>
      </c>
      <c r="N17" s="14">
        <v>3</v>
      </c>
      <c r="O17" s="12">
        <f t="shared" si="2"/>
        <v>79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142046</v>
      </c>
      <c r="C18" s="18">
        <f>C19+C20+C21</f>
        <v>89577</v>
      </c>
      <c r="D18" s="18">
        <f>D19+D20+D21</f>
        <v>79057</v>
      </c>
      <c r="E18" s="18">
        <f>E19+E20+E21</f>
        <v>14718</v>
      </c>
      <c r="F18" s="18">
        <f aca="true" t="shared" si="5" ref="F18:N18">F19+F20+F21</f>
        <v>74513</v>
      </c>
      <c r="G18" s="18">
        <f t="shared" si="5"/>
        <v>113075</v>
      </c>
      <c r="H18" s="18">
        <f>H19+H20+H21</f>
        <v>92543</v>
      </c>
      <c r="I18" s="18">
        <f>I19+I20+I21</f>
        <v>14779</v>
      </c>
      <c r="J18" s="18">
        <f>J19+J20+J21</f>
        <v>117717</v>
      </c>
      <c r="K18" s="18">
        <f>K19+K20+K21</f>
        <v>76450</v>
      </c>
      <c r="L18" s="18">
        <f>L19+L20+L21</f>
        <v>111501</v>
      </c>
      <c r="M18" s="18">
        <f t="shared" si="5"/>
        <v>41739</v>
      </c>
      <c r="N18" s="18">
        <f t="shared" si="5"/>
        <v>26578</v>
      </c>
      <c r="O18" s="12">
        <f aca="true" t="shared" si="6" ref="O18:O24">SUM(B18:N18)</f>
        <v>994293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76090</v>
      </c>
      <c r="C19" s="14">
        <v>51399</v>
      </c>
      <c r="D19" s="14">
        <v>42642</v>
      </c>
      <c r="E19" s="14">
        <v>8397</v>
      </c>
      <c r="F19" s="14">
        <v>40728</v>
      </c>
      <c r="G19" s="14">
        <v>62089</v>
      </c>
      <c r="H19" s="14">
        <v>52405</v>
      </c>
      <c r="I19" s="14">
        <v>8646</v>
      </c>
      <c r="J19" s="14">
        <v>65892</v>
      </c>
      <c r="K19" s="14">
        <v>41913</v>
      </c>
      <c r="L19" s="14">
        <v>59883</v>
      </c>
      <c r="M19" s="14">
        <v>22582</v>
      </c>
      <c r="N19" s="14">
        <v>14110</v>
      </c>
      <c r="O19" s="12">
        <f t="shared" si="6"/>
        <v>546776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63221</v>
      </c>
      <c r="C20" s="14">
        <v>35696</v>
      </c>
      <c r="D20" s="14">
        <v>34932</v>
      </c>
      <c r="E20" s="14">
        <v>5920</v>
      </c>
      <c r="F20" s="14">
        <v>31916</v>
      </c>
      <c r="G20" s="14">
        <v>47693</v>
      </c>
      <c r="H20" s="14">
        <v>38126</v>
      </c>
      <c r="I20" s="14">
        <v>5844</v>
      </c>
      <c r="J20" s="14">
        <v>49562</v>
      </c>
      <c r="K20" s="14">
        <v>32898</v>
      </c>
      <c r="L20" s="14">
        <v>49738</v>
      </c>
      <c r="M20" s="14">
        <v>18310</v>
      </c>
      <c r="N20" s="14">
        <v>12001</v>
      </c>
      <c r="O20" s="12">
        <f t="shared" si="6"/>
        <v>425857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2735</v>
      </c>
      <c r="C21" s="14">
        <v>2482</v>
      </c>
      <c r="D21" s="14">
        <v>1483</v>
      </c>
      <c r="E21" s="14">
        <v>401</v>
      </c>
      <c r="F21" s="14">
        <v>1869</v>
      </c>
      <c r="G21" s="14">
        <v>3293</v>
      </c>
      <c r="H21" s="14">
        <v>2012</v>
      </c>
      <c r="I21" s="14">
        <v>289</v>
      </c>
      <c r="J21" s="14">
        <v>2263</v>
      </c>
      <c r="K21" s="14">
        <v>1639</v>
      </c>
      <c r="L21" s="14">
        <v>1880</v>
      </c>
      <c r="M21" s="14">
        <v>847</v>
      </c>
      <c r="N21" s="14">
        <v>467</v>
      </c>
      <c r="O21" s="12">
        <f t="shared" si="6"/>
        <v>21660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119693</v>
      </c>
      <c r="C22" s="14">
        <f>C23+C24</f>
        <v>95759</v>
      </c>
      <c r="D22" s="14">
        <f>D23+D24</f>
        <v>90771</v>
      </c>
      <c r="E22" s="14">
        <f>E23+E24</f>
        <v>19813</v>
      </c>
      <c r="F22" s="14">
        <f aca="true" t="shared" si="7" ref="F22:N22">F23+F24</f>
        <v>86884</v>
      </c>
      <c r="G22" s="14">
        <f t="shared" si="7"/>
        <v>132887</v>
      </c>
      <c r="H22" s="14">
        <f>H23+H24</f>
        <v>88286</v>
      </c>
      <c r="I22" s="14">
        <f>I23+I24</f>
        <v>14316</v>
      </c>
      <c r="J22" s="14">
        <f>J23+J24</f>
        <v>93276</v>
      </c>
      <c r="K22" s="14">
        <f>K23+K24</f>
        <v>73568</v>
      </c>
      <c r="L22" s="14">
        <f>L23+L24</f>
        <v>73514</v>
      </c>
      <c r="M22" s="14">
        <f t="shared" si="7"/>
        <v>23133</v>
      </c>
      <c r="N22" s="14">
        <f t="shared" si="7"/>
        <v>15269</v>
      </c>
      <c r="O22" s="12">
        <f t="shared" si="6"/>
        <v>927169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78513</v>
      </c>
      <c r="C23" s="14">
        <v>66429</v>
      </c>
      <c r="D23" s="14">
        <v>62154</v>
      </c>
      <c r="E23" s="14">
        <v>14481</v>
      </c>
      <c r="F23" s="14">
        <v>59522</v>
      </c>
      <c r="G23" s="14">
        <v>95169</v>
      </c>
      <c r="H23" s="14">
        <v>65248</v>
      </c>
      <c r="I23" s="14">
        <v>11159</v>
      </c>
      <c r="J23" s="14">
        <v>64161</v>
      </c>
      <c r="K23" s="14">
        <v>52291</v>
      </c>
      <c r="L23" s="14">
        <v>50532</v>
      </c>
      <c r="M23" s="14">
        <v>16209</v>
      </c>
      <c r="N23" s="14">
        <v>9675</v>
      </c>
      <c r="O23" s="12">
        <f t="shared" si="6"/>
        <v>645543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41180</v>
      </c>
      <c r="C24" s="14">
        <v>29330</v>
      </c>
      <c r="D24" s="14">
        <v>28617</v>
      </c>
      <c r="E24" s="14">
        <v>5332</v>
      </c>
      <c r="F24" s="14">
        <v>27362</v>
      </c>
      <c r="G24" s="14">
        <v>37718</v>
      </c>
      <c r="H24" s="14">
        <v>23038</v>
      </c>
      <c r="I24" s="14">
        <v>3157</v>
      </c>
      <c r="J24" s="14">
        <v>29115</v>
      </c>
      <c r="K24" s="14">
        <v>21277</v>
      </c>
      <c r="L24" s="14">
        <v>22982</v>
      </c>
      <c r="M24" s="14">
        <v>6924</v>
      </c>
      <c r="N24" s="14">
        <v>5594</v>
      </c>
      <c r="O24" s="12">
        <f t="shared" si="6"/>
        <v>281626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1071289.788</v>
      </c>
      <c r="C28" s="56">
        <f aca="true" t="shared" si="8" ref="C28:N28">C29+C30</f>
        <v>850001.2554999999</v>
      </c>
      <c r="D28" s="56">
        <f t="shared" si="8"/>
        <v>725448.8655000001</v>
      </c>
      <c r="E28" s="56">
        <f t="shared" si="8"/>
        <v>197719.71089999998</v>
      </c>
      <c r="F28" s="56">
        <f t="shared" si="8"/>
        <v>739528.0610000001</v>
      </c>
      <c r="G28" s="56">
        <f t="shared" si="8"/>
        <v>929936.4424</v>
      </c>
      <c r="H28" s="56">
        <f t="shared" si="8"/>
        <v>764799.0792</v>
      </c>
      <c r="I28" s="56">
        <f t="shared" si="8"/>
        <v>139834.0125</v>
      </c>
      <c r="J28" s="56">
        <f t="shared" si="8"/>
        <v>959221.2738</v>
      </c>
      <c r="K28" s="56">
        <f t="shared" si="8"/>
        <v>763988.5678000001</v>
      </c>
      <c r="L28" s="56">
        <f t="shared" si="8"/>
        <v>886118.9604</v>
      </c>
      <c r="M28" s="56">
        <f t="shared" si="8"/>
        <v>436413.976</v>
      </c>
      <c r="N28" s="56">
        <f t="shared" si="8"/>
        <v>257585.44470000002</v>
      </c>
      <c r="O28" s="56">
        <f>SUM(B28:N28)</f>
        <v>8721885.437700002</v>
      </c>
      <c r="Q28" s="62"/>
    </row>
    <row r="29" spans="1:15" ht="18.75" customHeight="1">
      <c r="A29" s="54" t="s">
        <v>54</v>
      </c>
      <c r="B29" s="52">
        <f aca="true" t="shared" si="9" ref="B29:N29">B26*B7</f>
        <v>1066638.368</v>
      </c>
      <c r="C29" s="52">
        <f t="shared" si="9"/>
        <v>842380.0454999999</v>
      </c>
      <c r="D29" s="52">
        <f t="shared" si="9"/>
        <v>713822.2455000001</v>
      </c>
      <c r="E29" s="52">
        <f t="shared" si="9"/>
        <v>197719.71089999998</v>
      </c>
      <c r="F29" s="52">
        <f t="shared" si="9"/>
        <v>727806.381</v>
      </c>
      <c r="G29" s="52">
        <f t="shared" si="9"/>
        <v>925269.0224</v>
      </c>
      <c r="H29" s="52">
        <f t="shared" si="9"/>
        <v>761297.9692</v>
      </c>
      <c r="I29" s="52">
        <f t="shared" si="9"/>
        <v>139834.0125</v>
      </c>
      <c r="J29" s="52">
        <f t="shared" si="9"/>
        <v>945226.8738</v>
      </c>
      <c r="K29" s="52">
        <f t="shared" si="9"/>
        <v>745983.7578</v>
      </c>
      <c r="L29" s="52">
        <f t="shared" si="9"/>
        <v>872109.1404</v>
      </c>
      <c r="M29" s="52">
        <f t="shared" si="9"/>
        <v>431162.166</v>
      </c>
      <c r="N29" s="52">
        <f t="shared" si="9"/>
        <v>255324.6847</v>
      </c>
      <c r="O29" s="53">
        <f>SUM(B29:N29)</f>
        <v>8624574.3777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-96066.3</v>
      </c>
      <c r="C32" s="25">
        <f t="shared" si="10"/>
        <v>-92798.3</v>
      </c>
      <c r="D32" s="25">
        <f t="shared" si="10"/>
        <v>-83095.07</v>
      </c>
      <c r="E32" s="25">
        <f t="shared" si="10"/>
        <v>-12852.7</v>
      </c>
      <c r="F32" s="25">
        <f t="shared" si="10"/>
        <v>-57672.8</v>
      </c>
      <c r="G32" s="25">
        <f t="shared" si="10"/>
        <v>-99799.9</v>
      </c>
      <c r="H32" s="25">
        <f t="shared" si="10"/>
        <v>-90450.5</v>
      </c>
      <c r="I32" s="25">
        <f t="shared" si="10"/>
        <v>-18035.4</v>
      </c>
      <c r="J32" s="25">
        <f t="shared" si="10"/>
        <v>-62646.7</v>
      </c>
      <c r="K32" s="25">
        <f t="shared" si="10"/>
        <v>-71556.3</v>
      </c>
      <c r="L32" s="25">
        <f t="shared" si="10"/>
        <v>-59765.7</v>
      </c>
      <c r="M32" s="25">
        <f t="shared" si="10"/>
        <v>-36825.2</v>
      </c>
      <c r="N32" s="25">
        <f t="shared" si="10"/>
        <v>-29012.1</v>
      </c>
      <c r="O32" s="25">
        <f t="shared" si="10"/>
        <v>-810576.97</v>
      </c>
    </row>
    <row r="33" spans="1:15" ht="18.75" customHeight="1">
      <c r="A33" s="17" t="s">
        <v>55</v>
      </c>
      <c r="B33" s="26">
        <f>+B34</f>
        <v>-96066.3</v>
      </c>
      <c r="C33" s="26">
        <f aca="true" t="shared" si="11" ref="C33:O33">+C34</f>
        <v>-92798.3</v>
      </c>
      <c r="D33" s="26">
        <f t="shared" si="11"/>
        <v>-61180.4</v>
      </c>
      <c r="E33" s="26">
        <f t="shared" si="11"/>
        <v>-12852.7</v>
      </c>
      <c r="F33" s="26">
        <f t="shared" si="11"/>
        <v>-57172.8</v>
      </c>
      <c r="G33" s="26">
        <f t="shared" si="11"/>
        <v>-99299.9</v>
      </c>
      <c r="H33" s="26">
        <f t="shared" si="11"/>
        <v>-90450.5</v>
      </c>
      <c r="I33" s="26">
        <f t="shared" si="11"/>
        <v>-15922.9</v>
      </c>
      <c r="J33" s="26">
        <f t="shared" si="11"/>
        <v>-62646.7</v>
      </c>
      <c r="K33" s="26">
        <f t="shared" si="11"/>
        <v>-71556.3</v>
      </c>
      <c r="L33" s="26">
        <f t="shared" si="11"/>
        <v>-59765.7</v>
      </c>
      <c r="M33" s="26">
        <f t="shared" si="11"/>
        <v>-36825.2</v>
      </c>
      <c r="N33" s="26">
        <f t="shared" si="11"/>
        <v>-29012.1</v>
      </c>
      <c r="O33" s="26">
        <f t="shared" si="11"/>
        <v>-785549.7999999999</v>
      </c>
    </row>
    <row r="34" spans="1:26" ht="18.75" customHeight="1">
      <c r="A34" s="13" t="s">
        <v>56</v>
      </c>
      <c r="B34" s="20">
        <f>ROUND(-B9*$D$3,2)</f>
        <v>-96066.3</v>
      </c>
      <c r="C34" s="20">
        <f>ROUND(-C9*$D$3,2)</f>
        <v>-92798.3</v>
      </c>
      <c r="D34" s="20">
        <f>ROUND(-D9*$D$3,2)</f>
        <v>-61180.4</v>
      </c>
      <c r="E34" s="20">
        <f>ROUND(-E9*$D$3,2)</f>
        <v>-12852.7</v>
      </c>
      <c r="F34" s="20">
        <f aca="true" t="shared" si="12" ref="F34:N34">ROUND(-F9*$D$3,2)</f>
        <v>-57172.8</v>
      </c>
      <c r="G34" s="20">
        <f t="shared" si="12"/>
        <v>-99299.9</v>
      </c>
      <c r="H34" s="20">
        <f t="shared" si="12"/>
        <v>-90450.5</v>
      </c>
      <c r="I34" s="20">
        <f>ROUND(-I9*$D$3,2)</f>
        <v>-15922.9</v>
      </c>
      <c r="J34" s="20">
        <f>ROUND(-J9*$D$3,2)</f>
        <v>-62646.7</v>
      </c>
      <c r="K34" s="20">
        <f>ROUND(-K9*$D$3,2)</f>
        <v>-71556.3</v>
      </c>
      <c r="L34" s="20">
        <f>ROUND(-L9*$D$3,2)</f>
        <v>-59765.7</v>
      </c>
      <c r="M34" s="20">
        <f t="shared" si="12"/>
        <v>-36825.2</v>
      </c>
      <c r="N34" s="20">
        <f t="shared" si="12"/>
        <v>-29012.1</v>
      </c>
      <c r="O34" s="44">
        <f aca="true" t="shared" si="13" ref="O34:O45">SUM(B34:N34)</f>
        <v>-785549.7999999999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-21914.67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-2112.5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-25027.17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-500-21414.67</f>
        <v>-21914.67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-25027.17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7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  <c r="Q45" s="67"/>
    </row>
    <row r="46" spans="1:26" ht="15.75">
      <c r="A46" s="2" t="s">
        <v>67</v>
      </c>
      <c r="B46" s="29">
        <f aca="true" t="shared" si="15" ref="B46:N46">+B28+B32</f>
        <v>975223.4879999999</v>
      </c>
      <c r="C46" s="29">
        <f t="shared" si="15"/>
        <v>757202.9554999998</v>
      </c>
      <c r="D46" s="29">
        <f t="shared" si="15"/>
        <v>642353.7955</v>
      </c>
      <c r="E46" s="29">
        <f t="shared" si="15"/>
        <v>184867.01089999996</v>
      </c>
      <c r="F46" s="29">
        <f t="shared" si="15"/>
        <v>681855.261</v>
      </c>
      <c r="G46" s="29">
        <f t="shared" si="15"/>
        <v>830136.5424</v>
      </c>
      <c r="H46" s="29">
        <f t="shared" si="15"/>
        <v>674348.5792</v>
      </c>
      <c r="I46" s="29">
        <f t="shared" si="15"/>
        <v>121798.61250000002</v>
      </c>
      <c r="J46" s="29">
        <f t="shared" si="15"/>
        <v>896574.5738</v>
      </c>
      <c r="K46" s="29">
        <f t="shared" si="15"/>
        <v>692432.2678</v>
      </c>
      <c r="L46" s="29">
        <f t="shared" si="15"/>
        <v>826353.2604</v>
      </c>
      <c r="M46" s="29">
        <f t="shared" si="15"/>
        <v>399588.776</v>
      </c>
      <c r="N46" s="29">
        <f t="shared" si="15"/>
        <v>228573.34470000002</v>
      </c>
      <c r="O46" s="29">
        <f>SUM(B46:N46)</f>
        <v>7911308.4677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975223.49</v>
      </c>
      <c r="C49" s="35">
        <f aca="true" t="shared" si="16" ref="C49:N49">SUM(C50:C63)</f>
        <v>757202.96</v>
      </c>
      <c r="D49" s="35">
        <f t="shared" si="16"/>
        <v>642353.8</v>
      </c>
      <c r="E49" s="35">
        <f t="shared" si="16"/>
        <v>184867.01</v>
      </c>
      <c r="F49" s="35">
        <f t="shared" si="16"/>
        <v>681855.26</v>
      </c>
      <c r="G49" s="35">
        <f t="shared" si="16"/>
        <v>830136.54</v>
      </c>
      <c r="H49" s="35">
        <f t="shared" si="16"/>
        <v>674348.58</v>
      </c>
      <c r="I49" s="35">
        <f t="shared" si="16"/>
        <v>121798.61</v>
      </c>
      <c r="J49" s="35">
        <f t="shared" si="16"/>
        <v>896574.58</v>
      </c>
      <c r="K49" s="35">
        <f t="shared" si="16"/>
        <v>692432.27</v>
      </c>
      <c r="L49" s="35">
        <f t="shared" si="16"/>
        <v>826353.26</v>
      </c>
      <c r="M49" s="35">
        <f t="shared" si="16"/>
        <v>399588.78</v>
      </c>
      <c r="N49" s="35">
        <f t="shared" si="16"/>
        <v>228573.34</v>
      </c>
      <c r="O49" s="29">
        <f>SUM(O50:O63)</f>
        <v>7911308.4799999995</v>
      </c>
      <c r="Q49" s="64"/>
    </row>
    <row r="50" spans="1:18" ht="18.75" customHeight="1">
      <c r="A50" s="17" t="s">
        <v>39</v>
      </c>
      <c r="B50" s="35">
        <v>191487.34</v>
      </c>
      <c r="C50" s="35">
        <v>209614.39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401101.73</v>
      </c>
      <c r="P50"/>
      <c r="Q50" s="64"/>
      <c r="R50" s="65"/>
    </row>
    <row r="51" spans="1:16" ht="18.75" customHeight="1">
      <c r="A51" s="17" t="s">
        <v>40</v>
      </c>
      <c r="B51" s="35">
        <v>783736.15</v>
      </c>
      <c r="C51" s="35">
        <v>547588.57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1331324.72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642353.8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642353.8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184867.01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184867.01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681855.26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681855.26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830136.54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830136.54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674348.58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674348.58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121798.61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121798.61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896574.58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896574.58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692432.27</v>
      </c>
      <c r="L59" s="34">
        <v>0</v>
      </c>
      <c r="M59" s="34">
        <v>0</v>
      </c>
      <c r="N59" s="34">
        <v>0</v>
      </c>
      <c r="O59" s="29">
        <f t="shared" si="17"/>
        <v>692432.27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826353.26</v>
      </c>
      <c r="M60" s="34">
        <v>0</v>
      </c>
      <c r="N60" s="34">
        <v>0</v>
      </c>
      <c r="O60" s="26">
        <f t="shared" si="17"/>
        <v>826353.26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399588.78</v>
      </c>
      <c r="N61" s="34">
        <v>0</v>
      </c>
      <c r="O61" s="29">
        <f t="shared" si="17"/>
        <v>399588.78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228573.34</v>
      </c>
      <c r="O62" s="26">
        <f t="shared" si="17"/>
        <v>228573.34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2.449851275635902</v>
      </c>
      <c r="C67" s="42">
        <v>2.615564283554762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2.1304899903694445</v>
      </c>
      <c r="C68" s="42">
        <v>2.195099998635948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2019-02-22T14:50:33Z</dcterms:modified>
  <cp:category/>
  <cp:version/>
  <cp:contentType/>
  <cp:contentStatus/>
</cp:coreProperties>
</file>