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<sst xmlns="http://schemas.openxmlformats.org/spreadsheetml/2006/main" count="161" uniqueCount="156">
  <si>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</si>
  <si>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</si>
  <si>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</si>
  <si>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</si>
  <si>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</si>
  <si>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</si>
  <si>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</si>
  <si>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</si>
  <si>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</si>
  <si>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</si>
  <si>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</si>
  <si>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</si>
  <si>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</si>
  <si>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</si>
  <si>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</si>
  <si>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</si>
  <si>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</si>
  <si>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</si>
  <si>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</si>
  <si>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</si>
  <si>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</si>
  <si>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</si>
  <si>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</si>
  <si>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</si>
  <si>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</si>
  <si>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</si>
  <si>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</si>
  <si>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</si>
  <si>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</si>
  <si>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</si>
  <si>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</si>
  <si>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</si>
  <si>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</si>
  <si>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</si>
  <si>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</si>
  <si>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</si>
  <si>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</si>
  <si>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</si>
  <si>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</si>
  <si>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</si>
  <si>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</si>
  <si>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</si>
  <si>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</si>
  <si>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</si>
  <si>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</si>
  <si>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</si>
  <si>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</si>
  <si>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</si>
  <si>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</si>
  <si>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</si>
  <si>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</si>
  <si>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</si>
  <si>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</si>
  <si>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</si>
  <si>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</si>
  <si>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</si>
  <si>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</si>
  <si>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</si>
  <si>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</si>
  <si>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</si>
  <si>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</si>
  <si>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</si>
  <si>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</si>
  <si>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</si>
  <si>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</si>
  <si>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</si>
  <si>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</si>
  <si>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</si>
  <si>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</si>
  <si>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</si>
  <si>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</si>
  <si>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</si>
  <si>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</si>
  <si>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</si>
  <si>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</si>
  <si>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</si>
  <si>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</si>
  <si>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</si>
  <si>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</si>
  <si>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</si>
  <si>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</si>
  <si>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</si>
  <si>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</si>
  <si>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</si>
  <si>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</si>
  <si>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</si>
  <si>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</si>
  <si>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</si>
  <si>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</si>
  <si>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</si>
  <si>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</si>
  <si>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</si>
  <si>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</si>
  <si>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</si>
  <si>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</si>
  <si>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</si>
  <si>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</si>
  <si>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</si>
  <si>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</si>
  <si>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</si>
  <si>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</si>
  <si>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</si>
  <si>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</si>
  <si>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</si>
  <si>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</si>
  <si>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</si>
  <si>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</si>
  <si>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</si>
  <si>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</si>
  <si>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</si>
  <si>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</si>
  <si>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</si>
  <si>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</si>
  <si>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</si>
  <si>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</si>
  <si>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</si>
  <si>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</si>
  <si>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</si>
  <si>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</si>
  <si>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</si>
  <si>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</si>
  <si>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</si>
  <si>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</si>
  <si>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</si>
  <si>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</si>
  <si>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</si>
  <si>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</si>
  <si>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</si>
  <si>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</si>
  <si>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</si>
  <si>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</si>
  <si>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</si>
  <si>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</si>
  <si>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</si>
  <si>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</si>
  <si>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</si>
  <si>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</si>
  <si>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</si>
  <si>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</si>
  <si>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</si>
  <si>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</si>
  <si>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</si>
  <si>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</si>
  <si>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</si>
  <si>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</si>
  <si>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</si>
  <si>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</si>
  <si>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</si>
  <si>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</si>
  <si>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</si>
  <si>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</si>
  <si>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</si>
  <si>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</si>
  <si>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</si>
  <si>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</si>
  <si>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27/01/19 - VENCIMENTO 01/02/19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</si>
</sst>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145945</v>
      </c>
      <c r="C7" s="9">
        <f t="shared" si="0"/>
        <v>200477</v>
      </c>
      <c r="D7" s="9">
        <f t="shared" si="0"/>
        <v>216598</v>
      </c>
      <c r="E7" s="9">
        <f>+E8+E20+E24+E27</f>
        <v>23349</v>
      </c>
      <c r="F7" s="9">
        <f>+F8+F20+F24+F27</f>
        <v>96044</v>
      </c>
      <c r="G7" s="9">
        <f t="shared" si="0"/>
        <v>118906</v>
      </c>
      <c r="H7" s="9">
        <f t="shared" si="0"/>
        <v>106874</v>
      </c>
      <c r="I7" s="9">
        <f t="shared" si="0"/>
        <v>92926</v>
      </c>
      <c r="J7" s="9">
        <f t="shared" si="0"/>
        <v>149504</v>
      </c>
      <c r="K7" s="9">
        <f t="shared" si="0"/>
        <v>31040</v>
      </c>
      <c r="L7" s="9">
        <f t="shared" si="0"/>
        <v>46154</v>
      </c>
      <c r="M7" s="9">
        <f t="shared" si="0"/>
        <v>102824</v>
      </c>
      <c r="N7" s="9">
        <f t="shared" si="0"/>
        <v>113421</v>
      </c>
      <c r="O7" s="9">
        <f t="shared" si="0"/>
        <v>1444062</v>
      </c>
      <c r="P7" s="44"/>
      <c r="Q7"/>
      <c r="R7"/>
    </row>
    <row r="8" spans="1:18" ht="17.25" customHeight="1">
      <c r="A8" s="10" t="s">
        <v>36</v>
      </c>
      <c r="B8" s="11">
        <f>B9+B12+B16</f>
        <v>73706</v>
      </c>
      <c r="C8" s="11">
        <f aca="true" t="shared" si="1" ref="C8:N8">C9+C12+C16</f>
        <v>106913</v>
      </c>
      <c r="D8" s="11">
        <f t="shared" si="1"/>
        <v>104956</v>
      </c>
      <c r="E8" s="11">
        <f>E9+E12+E16</f>
        <v>10710</v>
      </c>
      <c r="F8" s="11">
        <f>F9+F12+F16</f>
        <v>49075</v>
      </c>
      <c r="G8" s="11">
        <f t="shared" si="1"/>
        <v>62890</v>
      </c>
      <c r="H8" s="11">
        <f t="shared" si="1"/>
        <v>56140</v>
      </c>
      <c r="I8" s="11">
        <f t="shared" si="1"/>
        <v>41868</v>
      </c>
      <c r="J8" s="11">
        <f t="shared" si="1"/>
        <v>74245</v>
      </c>
      <c r="K8" s="11">
        <f t="shared" si="1"/>
        <v>15091</v>
      </c>
      <c r="L8" s="11">
        <f t="shared" si="1"/>
        <v>24318</v>
      </c>
      <c r="M8" s="11">
        <f t="shared" si="1"/>
        <v>49833</v>
      </c>
      <c r="N8" s="11">
        <f t="shared" si="1"/>
        <v>65033</v>
      </c>
      <c r="O8" s="11">
        <f aca="true" t="shared" si="2" ref="O8:O27">SUM(B8:N8)</f>
        <v>734778</v>
      </c>
      <c r="P8"/>
      <c r="Q8"/>
      <c r="R8"/>
    </row>
    <row r="9" spans="1:18" ht="17.25" customHeight="1">
      <c r="A9" s="15" t="s">
        <v>14</v>
      </c>
      <c r="B9" s="13">
        <f>+B10+B11</f>
        <v>13779</v>
      </c>
      <c r="C9" s="13">
        <f aca="true" t="shared" si="3" ref="C9:N9">+C10+C11</f>
        <v>21027</v>
      </c>
      <c r="D9" s="13">
        <f t="shared" si="3"/>
        <v>19846</v>
      </c>
      <c r="E9" s="13">
        <f>+E10+E11</f>
        <v>2353</v>
      </c>
      <c r="F9" s="13">
        <f>+F10+F11</f>
        <v>8918</v>
      </c>
      <c r="G9" s="13">
        <f t="shared" si="3"/>
        <v>11274</v>
      </c>
      <c r="H9" s="13">
        <f t="shared" si="3"/>
        <v>9794</v>
      </c>
      <c r="I9" s="13">
        <f t="shared" si="3"/>
        <v>5724</v>
      </c>
      <c r="J9" s="13">
        <f t="shared" si="3"/>
        <v>8222</v>
      </c>
      <c r="K9" s="13">
        <f t="shared" si="3"/>
        <v>1396</v>
      </c>
      <c r="L9" s="13">
        <f t="shared" si="3"/>
        <v>3531</v>
      </c>
      <c r="M9" s="13">
        <f t="shared" si="3"/>
        <v>5048</v>
      </c>
      <c r="N9" s="13">
        <f t="shared" si="3"/>
        <v>12987</v>
      </c>
      <c r="O9" s="11">
        <f t="shared" si="2"/>
        <v>123899</v>
      </c>
      <c r="P9"/>
      <c r="Q9"/>
      <c r="R9"/>
    </row>
    <row r="10" spans="1:18" ht="17.25" customHeight="1">
      <c r="A10" s="29" t="s">
        <v>15</v>
      </c>
      <c r="B10" s="13">
        <v>13779</v>
      </c>
      <c r="C10" s="13">
        <v>21027</v>
      </c>
      <c r="D10" s="13">
        <v>19846</v>
      </c>
      <c r="E10" s="13">
        <v>2353</v>
      </c>
      <c r="F10" s="13">
        <v>8918</v>
      </c>
      <c r="G10" s="13">
        <v>11274</v>
      </c>
      <c r="H10" s="13">
        <v>9794</v>
      </c>
      <c r="I10" s="13">
        <v>5724</v>
      </c>
      <c r="J10" s="13">
        <v>8222</v>
      </c>
      <c r="K10" s="13">
        <v>1396</v>
      </c>
      <c r="L10" s="13">
        <v>3531</v>
      </c>
      <c r="M10" s="13">
        <v>5048</v>
      </c>
      <c r="N10" s="13">
        <v>12987</v>
      </c>
      <c r="O10" s="11">
        <f t="shared" si="2"/>
        <v>123899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56557</v>
      </c>
      <c r="C12" s="17">
        <f t="shared" si="4"/>
        <v>80897</v>
      </c>
      <c r="D12" s="17">
        <f t="shared" si="4"/>
        <v>80439</v>
      </c>
      <c r="E12" s="17">
        <f>SUM(E13:E15)</f>
        <v>7837</v>
      </c>
      <c r="F12" s="17">
        <f>SUM(F13:F15)</f>
        <v>37887</v>
      </c>
      <c r="G12" s="17">
        <f t="shared" si="4"/>
        <v>48743</v>
      </c>
      <c r="H12" s="17">
        <f t="shared" si="4"/>
        <v>43596</v>
      </c>
      <c r="I12" s="17">
        <f t="shared" si="4"/>
        <v>33755</v>
      </c>
      <c r="J12" s="17">
        <f t="shared" si="4"/>
        <v>62285</v>
      </c>
      <c r="K12" s="17">
        <f t="shared" si="4"/>
        <v>12803</v>
      </c>
      <c r="L12" s="17">
        <f t="shared" si="4"/>
        <v>19641</v>
      </c>
      <c r="M12" s="17">
        <f t="shared" si="4"/>
        <v>41881</v>
      </c>
      <c r="N12" s="17">
        <f t="shared" si="4"/>
        <v>49425</v>
      </c>
      <c r="O12" s="11">
        <f t="shared" si="2"/>
        <v>575746</v>
      </c>
      <c r="P12"/>
      <c r="Q12"/>
      <c r="R12"/>
    </row>
    <row r="13" spans="1:18" s="61" customFormat="1" ht="17.25" customHeight="1">
      <c r="A13" s="66" t="s">
        <v>17</v>
      </c>
      <c r="B13" s="67">
        <v>28972</v>
      </c>
      <c r="C13" s="67">
        <v>43648</v>
      </c>
      <c r="D13" s="67">
        <v>43868</v>
      </c>
      <c r="E13" s="67">
        <v>4477</v>
      </c>
      <c r="F13" s="67">
        <v>21284</v>
      </c>
      <c r="G13" s="67">
        <v>26000</v>
      </c>
      <c r="H13" s="67">
        <v>21235</v>
      </c>
      <c r="I13" s="67">
        <v>18054</v>
      </c>
      <c r="J13" s="67">
        <v>28587</v>
      </c>
      <c r="K13" s="67">
        <v>5517</v>
      </c>
      <c r="L13" s="67">
        <v>9057</v>
      </c>
      <c r="M13" s="67">
        <v>20476</v>
      </c>
      <c r="N13" s="67">
        <v>23348</v>
      </c>
      <c r="O13" s="68">
        <f t="shared" si="2"/>
        <v>294523</v>
      </c>
      <c r="P13" s="69"/>
      <c r="Q13" s="70"/>
      <c r="R13"/>
    </row>
    <row r="14" spans="1:18" s="61" customFormat="1" ht="17.25" customHeight="1">
      <c r="A14" s="66" t="s">
        <v>18</v>
      </c>
      <c r="B14" s="67">
        <v>27087</v>
      </c>
      <c r="C14" s="67">
        <v>36571</v>
      </c>
      <c r="D14" s="67">
        <v>36119</v>
      </c>
      <c r="E14" s="67">
        <v>3292</v>
      </c>
      <c r="F14" s="67">
        <v>16386</v>
      </c>
      <c r="G14" s="67">
        <v>22303</v>
      </c>
      <c r="H14" s="67">
        <v>22030</v>
      </c>
      <c r="I14" s="67">
        <v>15524</v>
      </c>
      <c r="J14" s="67">
        <v>33316</v>
      </c>
      <c r="K14" s="67">
        <v>7227</v>
      </c>
      <c r="L14" s="67">
        <v>10447</v>
      </c>
      <c r="M14" s="67">
        <v>21205</v>
      </c>
      <c r="N14" s="67">
        <v>25352</v>
      </c>
      <c r="O14" s="68">
        <f t="shared" si="2"/>
        <v>276859</v>
      </c>
      <c r="P14" s="69"/>
      <c r="Q14"/>
      <c r="R14"/>
    </row>
    <row r="15" spans="1:18" ht="17.25" customHeight="1">
      <c r="A15" s="14" t="s">
        <v>19</v>
      </c>
      <c r="B15" s="13">
        <v>498</v>
      </c>
      <c r="C15" s="13">
        <v>678</v>
      </c>
      <c r="D15" s="13">
        <v>452</v>
      </c>
      <c r="E15" s="13">
        <v>68</v>
      </c>
      <c r="F15" s="13">
        <v>217</v>
      </c>
      <c r="G15" s="13">
        <v>440</v>
      </c>
      <c r="H15" s="13">
        <v>331</v>
      </c>
      <c r="I15" s="13">
        <v>177</v>
      </c>
      <c r="J15" s="13">
        <v>382</v>
      </c>
      <c r="K15" s="13">
        <v>59</v>
      </c>
      <c r="L15" s="13">
        <v>137</v>
      </c>
      <c r="M15" s="13">
        <v>200</v>
      </c>
      <c r="N15" s="13">
        <v>725</v>
      </c>
      <c r="O15" s="11">
        <f t="shared" si="2"/>
        <v>4364</v>
      </c>
      <c r="P15"/>
      <c r="Q15"/>
      <c r="R15"/>
    </row>
    <row r="16" spans="1:15" ht="17.25" customHeight="1">
      <c r="A16" s="15" t="s">
        <v>32</v>
      </c>
      <c r="B16" s="13">
        <f>B17+B18+B19</f>
        <v>3370</v>
      </c>
      <c r="C16" s="13">
        <f aca="true" t="shared" si="5" ref="C16:N16">C17+C18+C19</f>
        <v>4989</v>
      </c>
      <c r="D16" s="13">
        <f t="shared" si="5"/>
        <v>4671</v>
      </c>
      <c r="E16" s="13">
        <f>E17+E18+E19</f>
        <v>520</v>
      </c>
      <c r="F16" s="13">
        <f>F17+F18+F19</f>
        <v>2270</v>
      </c>
      <c r="G16" s="13">
        <f t="shared" si="5"/>
        <v>2873</v>
      </c>
      <c r="H16" s="13">
        <f t="shared" si="5"/>
        <v>2750</v>
      </c>
      <c r="I16" s="13">
        <f t="shared" si="5"/>
        <v>2389</v>
      </c>
      <c r="J16" s="13">
        <f t="shared" si="5"/>
        <v>3738</v>
      </c>
      <c r="K16" s="13">
        <f t="shared" si="5"/>
        <v>892</v>
      </c>
      <c r="L16" s="13">
        <f t="shared" si="5"/>
        <v>1146</v>
      </c>
      <c r="M16" s="13">
        <f t="shared" si="5"/>
        <v>2904</v>
      </c>
      <c r="N16" s="13">
        <f t="shared" si="5"/>
        <v>2621</v>
      </c>
      <c r="O16" s="11">
        <f t="shared" si="2"/>
        <v>35133</v>
      </c>
    </row>
    <row r="17" spans="1:18" ht="17.25" customHeight="1">
      <c r="A17" s="14" t="s">
        <v>33</v>
      </c>
      <c r="B17" s="13">
        <v>3362</v>
      </c>
      <c r="C17" s="13">
        <v>4975</v>
      </c>
      <c r="D17" s="13">
        <v>4670</v>
      </c>
      <c r="E17" s="13">
        <v>520</v>
      </c>
      <c r="F17" s="13">
        <v>2268</v>
      </c>
      <c r="G17" s="13">
        <v>2872</v>
      </c>
      <c r="H17" s="13">
        <v>2749</v>
      </c>
      <c r="I17" s="13">
        <v>2386</v>
      </c>
      <c r="J17" s="13">
        <v>3727</v>
      </c>
      <c r="K17" s="13">
        <v>890</v>
      </c>
      <c r="L17" s="13">
        <v>1146</v>
      </c>
      <c r="M17" s="13">
        <v>2900</v>
      </c>
      <c r="N17" s="13">
        <v>2617</v>
      </c>
      <c r="O17" s="11">
        <f t="shared" si="2"/>
        <v>35082</v>
      </c>
      <c r="P17"/>
      <c r="Q17"/>
      <c r="R17"/>
    </row>
    <row r="18" spans="1:18" ht="17.25" customHeight="1">
      <c r="A18" s="14" t="s">
        <v>34</v>
      </c>
      <c r="B18" s="13">
        <v>0</v>
      </c>
      <c r="C18" s="13">
        <v>7</v>
      </c>
      <c r="D18" s="13">
        <v>0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10</v>
      </c>
      <c r="K18" s="13">
        <v>1</v>
      </c>
      <c r="L18" s="13">
        <v>0</v>
      </c>
      <c r="M18" s="13">
        <v>1</v>
      </c>
      <c r="N18" s="13">
        <v>4</v>
      </c>
      <c r="O18" s="11">
        <f t="shared" si="2"/>
        <v>25</v>
      </c>
      <c r="P18"/>
      <c r="Q18"/>
      <c r="R18"/>
    </row>
    <row r="19" spans="1:18" ht="17.25" customHeight="1">
      <c r="A19" s="14" t="s">
        <v>35</v>
      </c>
      <c r="B19" s="13">
        <v>8</v>
      </c>
      <c r="C19" s="13">
        <v>7</v>
      </c>
      <c r="D19" s="13">
        <v>1</v>
      </c>
      <c r="E19" s="13">
        <v>0</v>
      </c>
      <c r="F19" s="13">
        <v>2</v>
      </c>
      <c r="G19" s="13">
        <v>0</v>
      </c>
      <c r="H19" s="13">
        <v>0</v>
      </c>
      <c r="I19" s="13">
        <v>3</v>
      </c>
      <c r="J19" s="13">
        <v>1</v>
      </c>
      <c r="K19" s="13">
        <v>1</v>
      </c>
      <c r="L19" s="13">
        <v>0</v>
      </c>
      <c r="M19" s="13">
        <v>3</v>
      </c>
      <c r="N19" s="13">
        <v>0</v>
      </c>
      <c r="O19" s="11">
        <f t="shared" si="2"/>
        <v>26</v>
      </c>
      <c r="P19"/>
      <c r="Q19"/>
      <c r="R19"/>
    </row>
    <row r="20" spans="1:18" ht="17.25" customHeight="1">
      <c r="A20" s="16" t="s">
        <v>20</v>
      </c>
      <c r="B20" s="11">
        <f>+B21+B22+B23</f>
        <v>45377</v>
      </c>
      <c r="C20" s="11">
        <f aca="true" t="shared" si="6" ref="C20:N20">+C21+C22+C23</f>
        <v>54693</v>
      </c>
      <c r="D20" s="11">
        <f t="shared" si="6"/>
        <v>65210</v>
      </c>
      <c r="E20" s="11">
        <f>+E21+E22+E23</f>
        <v>6598</v>
      </c>
      <c r="F20" s="11">
        <f>+F21+F22+F23</f>
        <v>26532</v>
      </c>
      <c r="G20" s="11">
        <f t="shared" si="6"/>
        <v>31885</v>
      </c>
      <c r="H20" s="11">
        <f t="shared" si="6"/>
        <v>32411</v>
      </c>
      <c r="I20" s="11">
        <f t="shared" si="6"/>
        <v>38368</v>
      </c>
      <c r="J20" s="11">
        <f t="shared" si="6"/>
        <v>55641</v>
      </c>
      <c r="K20" s="11">
        <f t="shared" si="6"/>
        <v>12737</v>
      </c>
      <c r="L20" s="11">
        <f t="shared" si="6"/>
        <v>16189</v>
      </c>
      <c r="M20" s="11">
        <f t="shared" si="6"/>
        <v>40288</v>
      </c>
      <c r="N20" s="11">
        <f t="shared" si="6"/>
        <v>31620</v>
      </c>
      <c r="O20" s="11">
        <f t="shared" si="2"/>
        <v>457549</v>
      </c>
      <c r="P20"/>
      <c r="Q20"/>
      <c r="R20"/>
    </row>
    <row r="21" spans="1:18" s="61" customFormat="1" ht="17.25" customHeight="1">
      <c r="A21" s="55" t="s">
        <v>21</v>
      </c>
      <c r="B21" s="67">
        <v>27299</v>
      </c>
      <c r="C21" s="67">
        <v>35526</v>
      </c>
      <c r="D21" s="67">
        <v>42391</v>
      </c>
      <c r="E21" s="67">
        <v>4482</v>
      </c>
      <c r="F21" s="67">
        <v>16973</v>
      </c>
      <c r="G21" s="67">
        <v>20357</v>
      </c>
      <c r="H21" s="67">
        <v>18893</v>
      </c>
      <c r="I21" s="67">
        <v>22862</v>
      </c>
      <c r="J21" s="67">
        <v>29126</v>
      </c>
      <c r="K21" s="67">
        <v>6587</v>
      </c>
      <c r="L21" s="67">
        <v>8749</v>
      </c>
      <c r="M21" s="67">
        <v>21419</v>
      </c>
      <c r="N21" s="67">
        <v>18538</v>
      </c>
      <c r="O21" s="68">
        <f t="shared" si="2"/>
        <v>273202</v>
      </c>
      <c r="P21" s="69"/>
      <c r="Q21"/>
      <c r="R21"/>
    </row>
    <row r="22" spans="1:18" s="61" customFormat="1" ht="17.25" customHeight="1">
      <c r="A22" s="55" t="s">
        <v>22</v>
      </c>
      <c r="B22" s="67">
        <v>17877</v>
      </c>
      <c r="C22" s="67">
        <v>18945</v>
      </c>
      <c r="D22" s="67">
        <v>22629</v>
      </c>
      <c r="E22" s="67">
        <v>2091</v>
      </c>
      <c r="F22" s="67">
        <v>9479</v>
      </c>
      <c r="G22" s="67">
        <v>11405</v>
      </c>
      <c r="H22" s="67">
        <v>13393</v>
      </c>
      <c r="I22" s="67">
        <v>15365</v>
      </c>
      <c r="J22" s="67">
        <v>26310</v>
      </c>
      <c r="K22" s="67">
        <v>6121</v>
      </c>
      <c r="L22" s="67">
        <v>7384</v>
      </c>
      <c r="M22" s="67">
        <v>18747</v>
      </c>
      <c r="N22" s="67">
        <v>12879</v>
      </c>
      <c r="O22" s="68">
        <f t="shared" si="2"/>
        <v>182625</v>
      </c>
      <c r="P22" s="69"/>
      <c r="Q22"/>
      <c r="R22"/>
    </row>
    <row r="23" spans="1:18" ht="17.25" customHeight="1">
      <c r="A23" s="12" t="s">
        <v>23</v>
      </c>
      <c r="B23" s="13">
        <v>201</v>
      </c>
      <c r="C23" s="13">
        <v>222</v>
      </c>
      <c r="D23" s="13">
        <v>190</v>
      </c>
      <c r="E23" s="13">
        <v>25</v>
      </c>
      <c r="F23" s="13">
        <v>80</v>
      </c>
      <c r="G23" s="13">
        <v>123</v>
      </c>
      <c r="H23" s="13">
        <v>125</v>
      </c>
      <c r="I23" s="13">
        <v>141</v>
      </c>
      <c r="J23" s="13">
        <v>205</v>
      </c>
      <c r="K23" s="13">
        <v>29</v>
      </c>
      <c r="L23" s="13">
        <v>56</v>
      </c>
      <c r="M23" s="13">
        <v>122</v>
      </c>
      <c r="N23" s="13">
        <v>203</v>
      </c>
      <c r="O23" s="11">
        <f t="shared" si="2"/>
        <v>1722</v>
      </c>
      <c r="P23"/>
      <c r="Q23"/>
      <c r="R23"/>
    </row>
    <row r="24" spans="1:18" ht="17.25" customHeight="1">
      <c r="A24" s="16" t="s">
        <v>24</v>
      </c>
      <c r="B24" s="13">
        <f>+B25+B26</f>
        <v>26862</v>
      </c>
      <c r="C24" s="13">
        <f aca="true" t="shared" si="7" ref="C24:N24">+C25+C26</f>
        <v>38871</v>
      </c>
      <c r="D24" s="13">
        <f t="shared" si="7"/>
        <v>46432</v>
      </c>
      <c r="E24" s="13">
        <f>+E25+E26</f>
        <v>6041</v>
      </c>
      <c r="F24" s="13">
        <f>+F25+F26</f>
        <v>20437</v>
      </c>
      <c r="G24" s="13">
        <f t="shared" si="7"/>
        <v>24131</v>
      </c>
      <c r="H24" s="13">
        <f t="shared" si="7"/>
        <v>18323</v>
      </c>
      <c r="I24" s="13">
        <f t="shared" si="7"/>
        <v>12690</v>
      </c>
      <c r="J24" s="13">
        <f t="shared" si="7"/>
        <v>19618</v>
      </c>
      <c r="K24" s="13">
        <f t="shared" si="7"/>
        <v>3212</v>
      </c>
      <c r="L24" s="13">
        <f t="shared" si="7"/>
        <v>5647</v>
      </c>
      <c r="M24" s="13">
        <f t="shared" si="7"/>
        <v>12703</v>
      </c>
      <c r="N24" s="13">
        <f t="shared" si="7"/>
        <v>16278</v>
      </c>
      <c r="O24" s="11">
        <f t="shared" si="2"/>
        <v>251245</v>
      </c>
      <c r="P24" s="45"/>
      <c r="Q24"/>
      <c r="R24"/>
    </row>
    <row r="25" spans="1:18" ht="17.25" customHeight="1">
      <c r="A25" s="12" t="s">
        <v>37</v>
      </c>
      <c r="B25" s="13">
        <v>26860</v>
      </c>
      <c r="C25" s="13">
        <v>38869</v>
      </c>
      <c r="D25" s="13">
        <v>46430</v>
      </c>
      <c r="E25" s="13">
        <v>6040</v>
      </c>
      <c r="F25" s="13">
        <v>20435</v>
      </c>
      <c r="G25" s="13">
        <v>24131</v>
      </c>
      <c r="H25" s="13">
        <v>18323</v>
      </c>
      <c r="I25" s="13">
        <v>12690</v>
      </c>
      <c r="J25" s="13">
        <v>19618</v>
      </c>
      <c r="K25" s="13">
        <v>3212</v>
      </c>
      <c r="L25" s="13">
        <v>5647</v>
      </c>
      <c r="M25" s="13">
        <v>12703</v>
      </c>
      <c r="N25" s="13">
        <v>16278</v>
      </c>
      <c r="O25" s="11">
        <f t="shared" si="2"/>
        <v>251236</v>
      </c>
      <c r="P25" s="44"/>
      <c r="Q25"/>
      <c r="R25"/>
    </row>
    <row r="26" spans="1:18" ht="17.25" customHeight="1">
      <c r="A26" s="12" t="s">
        <v>38</v>
      </c>
      <c r="B26" s="13">
        <v>2</v>
      </c>
      <c r="C26" s="13">
        <v>2</v>
      </c>
      <c r="D26" s="13">
        <v>2</v>
      </c>
      <c r="E26" s="13">
        <v>1</v>
      </c>
      <c r="F26" s="13">
        <v>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1">
        <f t="shared" si="2"/>
        <v>9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490</v>
      </c>
      <c r="O27" s="11">
        <f t="shared" si="2"/>
        <v>490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32293.77</v>
      </c>
      <c r="O37" s="23">
        <f>SUM(B37:N37)</f>
        <v>32293.77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479743.81</v>
      </c>
      <c r="C49" s="22">
        <f aca="true" t="shared" si="11" ref="C49:N49">+C50+C62</f>
        <v>736078.79</v>
      </c>
      <c r="D49" s="22">
        <f t="shared" si="11"/>
        <v>863324.72</v>
      </c>
      <c r="E49" s="22">
        <f t="shared" si="11"/>
        <v>123252.37</v>
      </c>
      <c r="F49" s="22">
        <f t="shared" si="11"/>
        <v>331884.38999999996</v>
      </c>
      <c r="G49" s="22">
        <f t="shared" si="11"/>
        <v>428142.62</v>
      </c>
      <c r="H49" s="22">
        <f t="shared" si="11"/>
        <v>400065.62</v>
      </c>
      <c r="I49" s="22">
        <f>+I50+I62</f>
        <v>331340.39</v>
      </c>
      <c r="J49" s="22">
        <f t="shared" si="11"/>
        <v>447347.18</v>
      </c>
      <c r="K49" s="22">
        <f>+K50+K62</f>
        <v>97500.34</v>
      </c>
      <c r="L49" s="22">
        <f>+L50+L62</f>
        <v>135234.17</v>
      </c>
      <c r="M49" s="22">
        <f>+M50+M62</f>
        <v>288758.63999999996</v>
      </c>
      <c r="N49" s="22">
        <f t="shared" si="11"/>
        <v>420151.49</v>
      </c>
      <c r="O49" s="22">
        <f>SUM(B49:N49)</f>
        <v>5082824.53</v>
      </c>
      <c r="P49"/>
      <c r="Q49"/>
      <c r="R49"/>
    </row>
    <row r="50" spans="1:18" ht="17.25" customHeight="1">
      <c r="A50" s="16" t="s">
        <v>57</v>
      </c>
      <c r="B50" s="23">
        <f>SUM(B51:B61)</f>
        <v>463001.14</v>
      </c>
      <c r="C50" s="23">
        <f aca="true" t="shared" si="12" ref="C50:N50">SUM(C51:C61)</f>
        <v>712916.24</v>
      </c>
      <c r="D50" s="23">
        <f t="shared" si="12"/>
        <v>847933.97</v>
      </c>
      <c r="E50" s="23">
        <f t="shared" si="12"/>
        <v>123252.37</v>
      </c>
      <c r="F50" s="23">
        <f t="shared" si="12"/>
        <v>318393.88999999996</v>
      </c>
      <c r="G50" s="23">
        <f t="shared" si="12"/>
        <v>405038.52</v>
      </c>
      <c r="H50" s="23">
        <f t="shared" si="12"/>
        <v>400065.62</v>
      </c>
      <c r="I50" s="23">
        <f>SUM(I51:I61)</f>
        <v>320672.75</v>
      </c>
      <c r="J50" s="23">
        <f t="shared" si="12"/>
        <v>436900.69</v>
      </c>
      <c r="K50" s="23">
        <f>SUM(K51:K61)</f>
        <v>95987.98</v>
      </c>
      <c r="L50" s="23">
        <f>SUM(L51:L61)</f>
        <v>127372.19</v>
      </c>
      <c r="M50" s="23">
        <f>SUM(M51:M61)</f>
        <v>287293.97</v>
      </c>
      <c r="N50" s="23">
        <f t="shared" si="12"/>
        <v>404082.64</v>
      </c>
      <c r="O50" s="23">
        <f>SUM(B50:N50)</f>
        <v>4942911.97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458909.46</v>
      </c>
      <c r="C51" s="23">
        <f t="shared" si="13"/>
        <v>707142.52</v>
      </c>
      <c r="D51" s="23">
        <f t="shared" si="13"/>
        <v>841548.21</v>
      </c>
      <c r="E51" s="23">
        <f t="shared" si="13"/>
        <v>123252.37</v>
      </c>
      <c r="F51" s="23">
        <f t="shared" si="13"/>
        <v>316176.85</v>
      </c>
      <c r="G51" s="23">
        <f t="shared" si="13"/>
        <v>401593.12</v>
      </c>
      <c r="H51" s="23">
        <f t="shared" si="13"/>
        <v>391522.21</v>
      </c>
      <c r="I51" s="23">
        <f t="shared" si="13"/>
        <v>317295.83</v>
      </c>
      <c r="J51" s="23">
        <f t="shared" si="13"/>
        <v>434294.17</v>
      </c>
      <c r="K51" s="23">
        <f t="shared" si="13"/>
        <v>94644.06</v>
      </c>
      <c r="L51" s="23">
        <f t="shared" si="13"/>
        <v>126148.11</v>
      </c>
      <c r="M51" s="23">
        <f t="shared" si="13"/>
        <v>285038.41</v>
      </c>
      <c r="N51" s="23">
        <f t="shared" si="13"/>
        <v>368073.83</v>
      </c>
      <c r="O51" s="23">
        <f>SUM(B51:N51)</f>
        <v>4865639.15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32293.77</v>
      </c>
      <c r="O55" s="23">
        <f aca="true" t="shared" si="14" ref="O55:O60">SUM(B55:N55)</f>
        <v>32293.77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15390.75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139912.56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-59249.7</v>
      </c>
      <c r="C66" s="35">
        <f t="shared" si="15"/>
        <v>-90436.13</v>
      </c>
      <c r="D66" s="35">
        <f t="shared" si="15"/>
        <v>-87480.55</v>
      </c>
      <c r="E66" s="35">
        <f t="shared" si="15"/>
        <v>-12606.8</v>
      </c>
      <c r="F66" s="35">
        <f t="shared" si="15"/>
        <v>-38884.9</v>
      </c>
      <c r="G66" s="35">
        <f t="shared" si="15"/>
        <v>-49015.7</v>
      </c>
      <c r="H66" s="35">
        <f t="shared" si="15"/>
        <v>-42520.65</v>
      </c>
      <c r="I66" s="35">
        <f t="shared" si="15"/>
        <v>-24613.2</v>
      </c>
      <c r="J66" s="35">
        <f t="shared" si="15"/>
        <v>-35354.6</v>
      </c>
      <c r="K66" s="35">
        <f t="shared" si="15"/>
        <v>-6002.8</v>
      </c>
      <c r="L66" s="35">
        <f t="shared" si="15"/>
        <v>-15183.3</v>
      </c>
      <c r="M66" s="35">
        <f t="shared" si="15"/>
        <v>-21706.4</v>
      </c>
      <c r="N66" s="35">
        <f t="shared" si="15"/>
        <v>-55844.1</v>
      </c>
      <c r="O66" s="35">
        <f aca="true" t="shared" si="16" ref="O66:O74">SUM(B66:N66)</f>
        <v>-538898.8300000001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-59249.7</v>
      </c>
      <c r="C67" s="35">
        <f t="shared" si="17"/>
        <v>-90416.1</v>
      </c>
      <c r="D67" s="35">
        <f t="shared" si="17"/>
        <v>-85337.8</v>
      </c>
      <c r="E67" s="35">
        <f t="shared" si="17"/>
        <v>-10117.9</v>
      </c>
      <c r="F67" s="35">
        <f t="shared" si="17"/>
        <v>-38347.4</v>
      </c>
      <c r="G67" s="35">
        <f t="shared" si="17"/>
        <v>-48478.2</v>
      </c>
      <c r="H67" s="35">
        <f t="shared" si="17"/>
        <v>-42140</v>
      </c>
      <c r="I67" s="35">
        <f t="shared" si="17"/>
        <v>-24613.2</v>
      </c>
      <c r="J67" s="35">
        <f t="shared" si="17"/>
        <v>-35354.6</v>
      </c>
      <c r="K67" s="35">
        <f t="shared" si="17"/>
        <v>-6002.8</v>
      </c>
      <c r="L67" s="35">
        <f t="shared" si="17"/>
        <v>-15183.3</v>
      </c>
      <c r="M67" s="35">
        <f t="shared" si="17"/>
        <v>-21706.4</v>
      </c>
      <c r="N67" s="35">
        <f t="shared" si="17"/>
        <v>-55844.1</v>
      </c>
      <c r="O67" s="35">
        <f t="shared" si="16"/>
        <v>-532791.5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-59249.7</v>
      </c>
      <c r="C68" s="58">
        <f aca="true" t="shared" si="18" ref="C68:N68">-ROUND(C9*$D$3,2)</f>
        <v>-90416.1</v>
      </c>
      <c r="D68" s="58">
        <f t="shared" si="18"/>
        <v>-85337.8</v>
      </c>
      <c r="E68" s="58">
        <f t="shared" si="18"/>
        <v>-10117.9</v>
      </c>
      <c r="F68" s="58">
        <f t="shared" si="18"/>
        <v>-38347.4</v>
      </c>
      <c r="G68" s="58">
        <f t="shared" si="18"/>
        <v>-48478.2</v>
      </c>
      <c r="H68" s="58">
        <f>-ROUND((H9+H29)*$D$3,2)</f>
        <v>-42140</v>
      </c>
      <c r="I68" s="58">
        <f t="shared" si="18"/>
        <v>-24613.2</v>
      </c>
      <c r="J68" s="58">
        <f t="shared" si="18"/>
        <v>-35354.6</v>
      </c>
      <c r="K68" s="58">
        <f t="shared" si="18"/>
        <v>-6002.8</v>
      </c>
      <c r="L68" s="58">
        <f t="shared" si="18"/>
        <v>-15183.3</v>
      </c>
      <c r="M68" s="58">
        <f t="shared" si="18"/>
        <v>-21706.4</v>
      </c>
      <c r="N68" s="58">
        <f t="shared" si="18"/>
        <v>-55844.1</v>
      </c>
      <c r="O68" s="58">
        <f t="shared" si="16"/>
        <v>-532791.5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/>
      <c r="Q69"/>
      <c r="R69"/>
    </row>
    <row r="70" spans="1:18" ht="18.75" customHeight="1">
      <c r="A70" s="12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19">
        <v>0</v>
      </c>
      <c r="C74" s="58">
        <f aca="true" t="shared" si="19" ref="B74:N74">SUM(C75:C110)</f>
        <v>-20.03</v>
      </c>
      <c r="D74" s="35">
        <f t="shared" si="19"/>
        <v>-2142.75</v>
      </c>
      <c r="E74" s="35">
        <f t="shared" si="19"/>
        <v>-2488.9</v>
      </c>
      <c r="F74" s="35">
        <f t="shared" si="19"/>
        <v>-537.5</v>
      </c>
      <c r="G74" s="35">
        <f t="shared" si="19"/>
        <v>-537.5</v>
      </c>
      <c r="H74" s="35">
        <f t="shared" si="19"/>
        <v>-380.65</v>
      </c>
      <c r="I74" s="35">
        <f t="shared" si="19"/>
        <v>0</v>
      </c>
      <c r="J74" s="35">
        <f t="shared" si="19"/>
        <v>0</v>
      </c>
      <c r="K74" s="35">
        <f t="shared" si="19"/>
        <v>0</v>
      </c>
      <c r="L74" s="35">
        <f t="shared" si="19"/>
        <v>0</v>
      </c>
      <c r="M74" s="35">
        <f t="shared" si="19"/>
        <v>0</v>
      </c>
      <c r="N74" s="58">
        <f t="shared" si="19"/>
        <v>0</v>
      </c>
      <c r="O74" s="58">
        <f t="shared" si="16"/>
        <v>-6107.33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19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aca="true" t="shared" si="20" ref="O81:O88">SUM(B83:N83)</f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420494.11</v>
      </c>
      <c r="C114" s="24">
        <f t="shared" si="23"/>
        <v>645642.66</v>
      </c>
      <c r="D114" s="24">
        <f t="shared" si="23"/>
        <v>775844.1699999999</v>
      </c>
      <c r="E114" s="24">
        <f t="shared" si="23"/>
        <v>110645.57</v>
      </c>
      <c r="F114" s="24">
        <f t="shared" si="23"/>
        <v>292999.48999999993</v>
      </c>
      <c r="G114" s="24">
        <f t="shared" si="23"/>
        <v>379126.92</v>
      </c>
      <c r="H114" s="24">
        <f aca="true" t="shared" si="24" ref="H114:M114">+H115+H116</f>
        <v>357544.97</v>
      </c>
      <c r="I114" s="24">
        <f t="shared" si="24"/>
        <v>306727.19</v>
      </c>
      <c r="J114" s="24">
        <f t="shared" si="24"/>
        <v>411992.58</v>
      </c>
      <c r="K114" s="24">
        <f t="shared" si="24"/>
        <v>91497.54</v>
      </c>
      <c r="L114" s="24">
        <f t="shared" si="24"/>
        <v>120050.87</v>
      </c>
      <c r="M114" s="24">
        <f t="shared" si="24"/>
        <v>267052.23999999993</v>
      </c>
      <c r="N114" s="24">
        <f>+N115+N116</f>
        <v>364307.39</v>
      </c>
      <c r="O114" s="42">
        <f t="shared" si="22"/>
        <v>4543925.699999999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403751.44</v>
      </c>
      <c r="C115" s="24">
        <f t="shared" si="25"/>
        <v>622480.11</v>
      </c>
      <c r="D115" s="24">
        <f t="shared" si="25"/>
        <v>760453.4199999999</v>
      </c>
      <c r="E115" s="24">
        <f t="shared" si="25"/>
        <v>110645.57</v>
      </c>
      <c r="F115" s="24">
        <f t="shared" si="25"/>
        <v>279508.98999999993</v>
      </c>
      <c r="G115" s="24">
        <f t="shared" si="25"/>
        <v>356022.82</v>
      </c>
      <c r="H115" s="24">
        <f aca="true" t="shared" si="26" ref="H115:M115">+H50+H67+H74+H111</f>
        <v>357544.97</v>
      </c>
      <c r="I115" s="24">
        <f t="shared" si="26"/>
        <v>296059.55</v>
      </c>
      <c r="J115" s="24">
        <f t="shared" si="26"/>
        <v>401546.09</v>
      </c>
      <c r="K115" s="24">
        <f t="shared" si="26"/>
        <v>89985.18</v>
      </c>
      <c r="L115" s="24">
        <f t="shared" si="26"/>
        <v>112188.89</v>
      </c>
      <c r="M115" s="24">
        <f t="shared" si="26"/>
        <v>265587.56999999995</v>
      </c>
      <c r="N115" s="24">
        <f>+N50+N67+N74+N111</f>
        <v>348238.54000000004</v>
      </c>
      <c r="O115" s="42">
        <f t="shared" si="22"/>
        <v>4404013.139999999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15390.75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139912.56</v>
      </c>
      <c r="P116" s="65"/>
    </row>
    <row r="117" spans="1:17" ht="18.75" customHeight="1">
      <c r="A117" s="16" t="s">
        <v>117</v>
      </c>
      <c r="B117" s="58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4543925.71</v>
      </c>
      <c r="P122" s="46"/>
    </row>
    <row r="123" spans="1:15" ht="18.75" customHeight="1">
      <c r="A123" s="26" t="s">
        <v>120</v>
      </c>
      <c r="B123" s="27">
        <v>54298.55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18">
        <v>0</v>
      </c>
      <c r="M123" s="18">
        <v>0</v>
      </c>
      <c r="N123" s="18">
        <v>0</v>
      </c>
      <c r="O123" s="39">
        <f aca="true" t="shared" si="29" ref="O123:O143">SUM(B123:N123)</f>
        <v>54298.55</v>
      </c>
    </row>
    <row r="124" spans="1:15" ht="18.75" customHeight="1">
      <c r="A124" s="26" t="s">
        <v>121</v>
      </c>
      <c r="B124" s="27">
        <v>366195.56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18">
        <v>0</v>
      </c>
      <c r="M124" s="18">
        <v>0</v>
      </c>
      <c r="N124" s="18">
        <v>0</v>
      </c>
      <c r="O124" s="39">
        <f t="shared" si="29"/>
        <v>366195.56</v>
      </c>
    </row>
    <row r="125" spans="1:15" ht="18.75" customHeight="1">
      <c r="A125" s="26" t="s">
        <v>122</v>
      </c>
      <c r="B125" s="38">
        <v>0</v>
      </c>
      <c r="C125" s="27">
        <v>645642.66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18">
        <v>0</v>
      </c>
      <c r="M125" s="18">
        <v>0</v>
      </c>
      <c r="N125" s="18">
        <v>0</v>
      </c>
      <c r="O125" s="39">
        <f t="shared" si="29"/>
        <v>645642.66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775844.17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18">
        <v>0</v>
      </c>
      <c r="M126" s="18">
        <v>0</v>
      </c>
      <c r="N126" s="18">
        <v>0</v>
      </c>
      <c r="O126" s="39">
        <f t="shared" si="29"/>
        <v>775844.17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18">
        <v>0</v>
      </c>
      <c r="M127" s="18">
        <v>0</v>
      </c>
      <c r="N127" s="1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379126.93</v>
      </c>
      <c r="H128" s="38">
        <v>0</v>
      </c>
      <c r="I128" s="38">
        <v>0</v>
      </c>
      <c r="J128" s="38">
        <v>0</v>
      </c>
      <c r="K128" s="18">
        <v>0</v>
      </c>
      <c r="L128" s="18">
        <v>0</v>
      </c>
      <c r="M128" s="18">
        <v>0</v>
      </c>
      <c r="N128" s="18">
        <v>0</v>
      </c>
      <c r="O128" s="39">
        <f t="shared" si="29"/>
        <v>379126.93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18">
        <v>0</v>
      </c>
      <c r="M129" s="18">
        <v>0</v>
      </c>
      <c r="N129" s="1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18">
        <v>0</v>
      </c>
      <c r="M130" s="18">
        <v>0</v>
      </c>
      <c r="N130" s="1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18">
        <v>0</v>
      </c>
      <c r="M131" s="18">
        <v>0</v>
      </c>
      <c r="N131" s="1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18">
        <v>0</v>
      </c>
      <c r="M132" s="18">
        <v>0</v>
      </c>
      <c r="N132" s="1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18">
        <v>0</v>
      </c>
      <c r="L133" s="18">
        <v>0</v>
      </c>
      <c r="M133" s="18">
        <v>0</v>
      </c>
      <c r="N133" s="18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18">
        <v>0</v>
      </c>
      <c r="M134" s="18">
        <v>0</v>
      </c>
      <c r="N134" s="1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18">
        <v>0</v>
      </c>
      <c r="M135" s="18">
        <v>0</v>
      </c>
      <c r="N135" s="1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18">
        <v>0</v>
      </c>
      <c r="M136" s="18">
        <v>0</v>
      </c>
      <c r="N136" s="1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18">
        <v>0</v>
      </c>
      <c r="M137" s="18">
        <v>0</v>
      </c>
      <c r="N137" s="1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18">
        <v>0</v>
      </c>
      <c r="M138" s="18">
        <v>0</v>
      </c>
      <c r="N138" s="1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18">
        <v>0</v>
      </c>
      <c r="M139" s="18">
        <v>0</v>
      </c>
      <c r="N139" s="27">
        <v>127144.89</v>
      </c>
      <c r="O139" s="39">
        <f t="shared" si="29"/>
        <v>127144.89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18">
        <v>0</v>
      </c>
      <c r="M140" s="18">
        <v>0</v>
      </c>
      <c r="N140" s="27">
        <v>237162.5</v>
      </c>
      <c r="O140" s="39">
        <f t="shared" si="29"/>
        <v>237162.5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110645.57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18">
        <v>0</v>
      </c>
      <c r="M141" s="18">
        <v>0</v>
      </c>
      <c r="N141" s="38">
        <v>0</v>
      </c>
      <c r="O141" s="39">
        <f t="shared" si="29"/>
        <v>110645.57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292999.49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18">
        <v>0</v>
      </c>
      <c r="M142" s="18">
        <v>0</v>
      </c>
      <c r="N142" s="38">
        <v>0</v>
      </c>
      <c r="O142" s="39">
        <f t="shared" si="29"/>
        <v>292999.49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357544.97</v>
      </c>
      <c r="I143" s="38">
        <v>0</v>
      </c>
      <c r="J143" s="38">
        <v>0</v>
      </c>
      <c r="K143" s="18">
        <v>0</v>
      </c>
      <c r="L143" s="18">
        <v>0</v>
      </c>
      <c r="M143" s="18">
        <v>0</v>
      </c>
      <c r="N143" s="38">
        <v>0</v>
      </c>
      <c r="O143" s="39">
        <f t="shared" si="29"/>
        <v>357544.97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306727.19</v>
      </c>
      <c r="J144" s="38">
        <v>0</v>
      </c>
      <c r="K144" s="18">
        <v>0</v>
      </c>
      <c r="L144" s="18">
        <v>0</v>
      </c>
      <c r="M144" s="18">
        <v>0</v>
      </c>
      <c r="N144" s="38">
        <v>0</v>
      </c>
      <c r="O144" s="39">
        <f>SUM(B144:N144)</f>
        <v>306727.19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411992.58</v>
      </c>
      <c r="K145" s="18">
        <v>0</v>
      </c>
      <c r="L145" s="18">
        <v>0</v>
      </c>
      <c r="M145" s="18">
        <v>0</v>
      </c>
      <c r="N145" s="38">
        <v>0</v>
      </c>
      <c r="O145" s="39">
        <f>SUM(B145:N145)</f>
        <v>411992.58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91497.54</v>
      </c>
      <c r="L146" s="18">
        <v>0</v>
      </c>
      <c r="M146" s="18">
        <v>0</v>
      </c>
      <c r="N146" s="38">
        <v>0</v>
      </c>
      <c r="O146" s="39">
        <f>SUM(B146:N146)</f>
        <v>91497.54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120050.87</v>
      </c>
      <c r="M147" s="18">
        <v>0</v>
      </c>
      <c r="N147" s="38">
        <v>0</v>
      </c>
      <c r="O147" s="39">
        <f>SUM(B147:N147)</f>
        <v>120050.87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82">
        <v>267052.24</v>
      </c>
      <c r="N148" s="75">
        <v>0</v>
      </c>
      <c r="O148" s="40">
        <f>SUM(B148:N148)</f>
        <v>267052.24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2019-02-01T20:33:15Z</dcterms:modified>
  <cp:category/>
  <cp:version/>
  <cp:contentType/>
  <cp:contentStatus/>
</cp:coreProperties>
</file>