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<sst xmlns="http://schemas.openxmlformats.org/spreadsheetml/2006/main" count="99" uniqueCount="97">
  <si>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</si>
  <si>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</si>
  <si>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</si>
  <si>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</si>
  <si>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</si>
  <si>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</si>
  <si>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</si>
  <si>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</si>
  <si>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</si>
  <si>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</si>
  <si>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</si>
  <si>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</si>
  <si>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</si>
  <si>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</si>
  <si>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</si>
  <si>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</si>
  <si>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</si>
  <si>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</si>
  <si>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</si>
  <si>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</si>
  <si>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</si>
  <si>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</si>
  <si>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</si>
  <si>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</si>
  <si>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</si>
  <si>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</si>
  <si>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</si>
  <si>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</si>
  <si>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</si>
  <si>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</si>
  <si>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</si>
  <si>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</si>
  <si>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</si>
  <si>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</si>
  <si>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</si>
  <si>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</si>
  <si>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</si>
  <si>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</si>
  <si>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</si>
  <si>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</si>
  <si>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</si>
  <si>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</si>
  <si>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</si>
  <si>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</si>
  <si>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</si>
  <si>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</si>
  <si>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</si>
  <si>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</si>
  <si>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</si>
  <si>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</si>
  <si>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</si>
  <si>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</si>
  <si>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</si>
  <si>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</si>
  <si>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</si>
  <si>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</si>
  <si>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</si>
  <si>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</si>
  <si>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</si>
  <si>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</si>
  <si>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</si>
  <si>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</si>
  <si>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</si>
  <si>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</si>
  <si>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</si>
  <si>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</si>
  <si>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</si>
  <si>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</si>
  <si>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</si>
  <si>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</si>
  <si>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</si>
  <si>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</si>
  <si>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</si>
  <si>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</si>
  <si>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</si>
  <si>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</si>
  <si>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</si>
  <si>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</si>
  <si>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</si>
  <si>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</si>
  <si>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</si>
  <si>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</si>
  <si>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</si>
  <si>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</si>
  <si>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</si>
  <si>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</si>
  <si>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</si>
  <si>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</si>
  <si>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</si>
  <si>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</si>
  <si>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</si>
  <si>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</si>
  <si>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</si>
  <si>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</si>
  <si>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</si>
  <si>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</si>
  <si>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09/01/19 - VENCIMENTO 16/01/19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</si>
</sst>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443318</v>
      </c>
      <c r="C7" s="10">
        <f t="shared" si="0"/>
        <v>322506</v>
      </c>
      <c r="D7" s="10">
        <f t="shared" si="0"/>
        <v>347738</v>
      </c>
      <c r="E7" s="10">
        <f t="shared" si="0"/>
        <v>62926</v>
      </c>
      <c r="F7" s="10">
        <f t="shared" si="0"/>
        <v>300440</v>
      </c>
      <c r="G7" s="10">
        <f t="shared" si="0"/>
        <v>460948</v>
      </c>
      <c r="H7" s="10">
        <f t="shared" si="0"/>
        <v>318154</v>
      </c>
      <c r="I7" s="10">
        <f t="shared" si="0"/>
        <v>69758</v>
      </c>
      <c r="J7" s="10">
        <f t="shared" si="0"/>
        <v>379668</v>
      </c>
      <c r="K7" s="10">
        <f t="shared" si="0"/>
        <v>274991</v>
      </c>
      <c r="L7" s="10">
        <f t="shared" si="0"/>
        <v>334911</v>
      </c>
      <c r="M7" s="10">
        <f t="shared" si="0"/>
        <v>123659</v>
      </c>
      <c r="N7" s="10">
        <f t="shared" si="0"/>
        <v>86549</v>
      </c>
      <c r="O7" s="10">
        <f>+O8+O18+O22</f>
        <v>3525566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224100</v>
      </c>
      <c r="C8" s="12">
        <f t="shared" si="1"/>
        <v>171370</v>
      </c>
      <c r="D8" s="12">
        <f t="shared" si="1"/>
        <v>202043</v>
      </c>
      <c r="E8" s="12">
        <f t="shared" si="1"/>
        <v>33067</v>
      </c>
      <c r="F8" s="12">
        <f t="shared" si="1"/>
        <v>162060</v>
      </c>
      <c r="G8" s="12">
        <f t="shared" si="1"/>
        <v>250595</v>
      </c>
      <c r="H8" s="12">
        <f t="shared" si="1"/>
        <v>163523</v>
      </c>
      <c r="I8" s="12">
        <f t="shared" si="1"/>
        <v>36858</v>
      </c>
      <c r="J8" s="12">
        <f t="shared" si="1"/>
        <v>209726</v>
      </c>
      <c r="K8" s="12">
        <f t="shared" si="1"/>
        <v>146937</v>
      </c>
      <c r="L8" s="12">
        <f t="shared" si="1"/>
        <v>171459</v>
      </c>
      <c r="M8" s="12">
        <f t="shared" si="1"/>
        <v>69543</v>
      </c>
      <c r="N8" s="12">
        <f t="shared" si="1"/>
        <v>52509</v>
      </c>
      <c r="O8" s="12">
        <f>SUM(B8:N8)</f>
        <v>1893790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21163</v>
      </c>
      <c r="C9" s="14">
        <v>20689</v>
      </c>
      <c r="D9" s="14">
        <v>15529</v>
      </c>
      <c r="E9" s="14">
        <v>2986</v>
      </c>
      <c r="F9" s="14">
        <v>13445</v>
      </c>
      <c r="G9" s="14">
        <v>22657</v>
      </c>
      <c r="H9" s="14">
        <v>20114</v>
      </c>
      <c r="I9" s="14">
        <v>4314</v>
      </c>
      <c r="J9" s="14">
        <v>12664</v>
      </c>
      <c r="K9" s="14">
        <v>16342</v>
      </c>
      <c r="L9" s="14">
        <v>13024</v>
      </c>
      <c r="M9" s="14">
        <v>7255</v>
      </c>
      <c r="N9" s="14">
        <v>6188</v>
      </c>
      <c r="O9" s="12">
        <f aca="true" t="shared" si="2" ref="O9:O17">SUM(B9:N9)</f>
        <v>176370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194884</v>
      </c>
      <c r="C10" s="14">
        <f>C11+C12+C13</f>
        <v>144724</v>
      </c>
      <c r="D10" s="14">
        <f>D11+D12+D13</f>
        <v>179805</v>
      </c>
      <c r="E10" s="14">
        <f>E11+E12+E13</f>
        <v>28982</v>
      </c>
      <c r="F10" s="14">
        <f aca="true" t="shared" si="3" ref="F10:N10">F11+F12+F13</f>
        <v>142587</v>
      </c>
      <c r="G10" s="14">
        <f t="shared" si="3"/>
        <v>218003</v>
      </c>
      <c r="H10" s="14">
        <f>H11+H12+H13</f>
        <v>137713</v>
      </c>
      <c r="I10" s="14">
        <f>I11+I12+I13</f>
        <v>31264</v>
      </c>
      <c r="J10" s="14">
        <f>J11+J12+J13</f>
        <v>188928</v>
      </c>
      <c r="K10" s="14">
        <f>K11+K12+K13</f>
        <v>125180</v>
      </c>
      <c r="L10" s="14">
        <f>L11+L12+L13</f>
        <v>151113</v>
      </c>
      <c r="M10" s="14">
        <f t="shared" si="3"/>
        <v>59967</v>
      </c>
      <c r="N10" s="14">
        <f t="shared" si="3"/>
        <v>44837</v>
      </c>
      <c r="O10" s="12">
        <f t="shared" si="2"/>
        <v>1647987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98321</v>
      </c>
      <c r="C11" s="14">
        <v>74376</v>
      </c>
      <c r="D11" s="14">
        <v>88154</v>
      </c>
      <c r="E11" s="14">
        <v>14840</v>
      </c>
      <c r="F11" s="14">
        <v>70807</v>
      </c>
      <c r="G11" s="14">
        <v>109120</v>
      </c>
      <c r="H11" s="14">
        <v>71295</v>
      </c>
      <c r="I11" s="14">
        <v>16398</v>
      </c>
      <c r="J11" s="14">
        <v>96067</v>
      </c>
      <c r="K11" s="14">
        <v>62525</v>
      </c>
      <c r="L11" s="14">
        <v>75198</v>
      </c>
      <c r="M11" s="14">
        <v>29067</v>
      </c>
      <c r="N11" s="14">
        <v>21011</v>
      </c>
      <c r="O11" s="12">
        <f t="shared" si="2"/>
        <v>827179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94580</v>
      </c>
      <c r="C12" s="14">
        <v>68240</v>
      </c>
      <c r="D12" s="14">
        <v>90326</v>
      </c>
      <c r="E12" s="14">
        <v>13764</v>
      </c>
      <c r="F12" s="14">
        <v>70131</v>
      </c>
      <c r="G12" s="14">
        <v>105682</v>
      </c>
      <c r="H12" s="14">
        <v>64806</v>
      </c>
      <c r="I12" s="14">
        <v>14461</v>
      </c>
      <c r="J12" s="14">
        <v>91337</v>
      </c>
      <c r="K12" s="14">
        <v>61227</v>
      </c>
      <c r="L12" s="14">
        <v>74350</v>
      </c>
      <c r="M12" s="14">
        <v>30218</v>
      </c>
      <c r="N12" s="14">
        <v>23420</v>
      </c>
      <c r="O12" s="12">
        <f t="shared" si="2"/>
        <v>802542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1983</v>
      </c>
      <c r="C13" s="14">
        <v>2108</v>
      </c>
      <c r="D13" s="14">
        <v>1325</v>
      </c>
      <c r="E13" s="14">
        <v>378</v>
      </c>
      <c r="F13" s="14">
        <v>1649</v>
      </c>
      <c r="G13" s="14">
        <v>3201</v>
      </c>
      <c r="H13" s="14">
        <v>1612</v>
      </c>
      <c r="I13" s="14">
        <v>405</v>
      </c>
      <c r="J13" s="14">
        <v>1524</v>
      </c>
      <c r="K13" s="14">
        <v>1428</v>
      </c>
      <c r="L13" s="14">
        <v>1565</v>
      </c>
      <c r="M13" s="14">
        <v>682</v>
      </c>
      <c r="N13" s="14">
        <v>406</v>
      </c>
      <c r="O13" s="12">
        <f t="shared" si="2"/>
        <v>18266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8053</v>
      </c>
      <c r="C14" s="14">
        <f>C15+C16+C17</f>
        <v>5957</v>
      </c>
      <c r="D14" s="14">
        <f>D15+D16+D17</f>
        <v>6709</v>
      </c>
      <c r="E14" s="14">
        <f>E15+E16+E17</f>
        <v>1099</v>
      </c>
      <c r="F14" s="14">
        <f aca="true" t="shared" si="4" ref="F14:N14">F15+F16+F17</f>
        <v>6028</v>
      </c>
      <c r="G14" s="14">
        <f t="shared" si="4"/>
        <v>9935</v>
      </c>
      <c r="H14" s="14">
        <f>H15+H16+H17</f>
        <v>5696</v>
      </c>
      <c r="I14" s="14">
        <f>I15+I16+I17</f>
        <v>1280</v>
      </c>
      <c r="J14" s="14">
        <f>J15+J16+J17</f>
        <v>8134</v>
      </c>
      <c r="K14" s="14">
        <f>K15+K16+K17</f>
        <v>5415</v>
      </c>
      <c r="L14" s="14">
        <f>L15+L16+L17</f>
        <v>7322</v>
      </c>
      <c r="M14" s="14">
        <f t="shared" si="4"/>
        <v>2321</v>
      </c>
      <c r="N14" s="14">
        <f t="shared" si="4"/>
        <v>1484</v>
      </c>
      <c r="O14" s="12">
        <f t="shared" si="2"/>
        <v>69433</v>
      </c>
    </row>
    <row r="15" spans="1:26" ht="18.75" customHeight="1">
      <c r="A15" s="15" t="s">
        <v>13</v>
      </c>
      <c r="B15" s="14">
        <v>8036</v>
      </c>
      <c r="C15" s="14">
        <v>5940</v>
      </c>
      <c r="D15" s="14">
        <v>6704</v>
      </c>
      <c r="E15" s="14">
        <v>1099</v>
      </c>
      <c r="F15" s="14">
        <v>6015</v>
      </c>
      <c r="G15" s="14">
        <v>9928</v>
      </c>
      <c r="H15" s="14">
        <v>5685</v>
      </c>
      <c r="I15" s="14">
        <v>1279</v>
      </c>
      <c r="J15" s="14">
        <v>8117</v>
      </c>
      <c r="K15" s="14">
        <v>5406</v>
      </c>
      <c r="L15" s="14">
        <v>7316</v>
      </c>
      <c r="M15" s="14">
        <v>2318</v>
      </c>
      <c r="N15" s="14">
        <v>1481</v>
      </c>
      <c r="O15" s="12">
        <f t="shared" si="2"/>
        <v>69324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8</v>
      </c>
      <c r="D16" s="14">
        <v>3</v>
      </c>
      <c r="E16" s="14">
        <v>0</v>
      </c>
      <c r="F16" s="14">
        <v>13</v>
      </c>
      <c r="G16" s="14">
        <v>3</v>
      </c>
      <c r="H16" s="14">
        <v>6</v>
      </c>
      <c r="I16" s="14">
        <v>1</v>
      </c>
      <c r="J16" s="14">
        <v>6</v>
      </c>
      <c r="K16" s="14">
        <v>7</v>
      </c>
      <c r="L16" s="14">
        <v>2</v>
      </c>
      <c r="M16" s="14">
        <v>3</v>
      </c>
      <c r="N16" s="14">
        <v>1</v>
      </c>
      <c r="O16" s="12">
        <f t="shared" si="2"/>
        <v>64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6</v>
      </c>
      <c r="C17" s="14">
        <v>9</v>
      </c>
      <c r="D17" s="14">
        <v>2</v>
      </c>
      <c r="E17" s="14">
        <v>0</v>
      </c>
      <c r="F17" s="14">
        <v>0</v>
      </c>
      <c r="G17" s="14">
        <v>4</v>
      </c>
      <c r="H17" s="14">
        <v>5</v>
      </c>
      <c r="I17" s="14">
        <v>0</v>
      </c>
      <c r="J17" s="14">
        <v>11</v>
      </c>
      <c r="K17" s="14">
        <v>2</v>
      </c>
      <c r="L17" s="14">
        <v>4</v>
      </c>
      <c r="M17" s="14">
        <v>0</v>
      </c>
      <c r="N17" s="14">
        <v>2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143131</v>
      </c>
      <c r="C18" s="18">
        <f>C19+C20+C21</f>
        <v>86648</v>
      </c>
      <c r="D18" s="18">
        <f>D19+D20+D21</f>
        <v>82034</v>
      </c>
      <c r="E18" s="18">
        <f>E19+E20+E21</f>
        <v>15028</v>
      </c>
      <c r="F18" s="18">
        <f aca="true" t="shared" si="5" ref="F18:N18">F19+F20+F21</f>
        <v>77333</v>
      </c>
      <c r="G18" s="18">
        <f t="shared" si="5"/>
        <v>114890</v>
      </c>
      <c r="H18" s="18">
        <f>H19+H20+H21</f>
        <v>91950</v>
      </c>
      <c r="I18" s="18">
        <f>I19+I20+I21</f>
        <v>19363</v>
      </c>
      <c r="J18" s="18">
        <f>J19+J20+J21</f>
        <v>111079</v>
      </c>
      <c r="K18" s="18">
        <f>K19+K20+K21</f>
        <v>76267</v>
      </c>
      <c r="L18" s="18">
        <f>L19+L20+L21</f>
        <v>113179</v>
      </c>
      <c r="M18" s="18">
        <f t="shared" si="5"/>
        <v>38699</v>
      </c>
      <c r="N18" s="18">
        <f t="shared" si="5"/>
        <v>25018</v>
      </c>
      <c r="O18" s="12">
        <f aca="true" t="shared" si="6" ref="O18:O24">SUM(B18:N18)</f>
        <v>994619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78077</v>
      </c>
      <c r="C19" s="14">
        <v>50673</v>
      </c>
      <c r="D19" s="14">
        <v>45884</v>
      </c>
      <c r="E19" s="14">
        <v>8802</v>
      </c>
      <c r="F19" s="14">
        <v>43621</v>
      </c>
      <c r="G19" s="14">
        <v>64828</v>
      </c>
      <c r="H19" s="14">
        <v>53168</v>
      </c>
      <c r="I19" s="14">
        <v>11359</v>
      </c>
      <c r="J19" s="14">
        <v>62634</v>
      </c>
      <c r="K19" s="14">
        <v>42512</v>
      </c>
      <c r="L19" s="14">
        <v>61115</v>
      </c>
      <c r="M19" s="14">
        <v>20906</v>
      </c>
      <c r="N19" s="14">
        <v>13046</v>
      </c>
      <c r="O19" s="12">
        <f t="shared" si="6"/>
        <v>556625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63939</v>
      </c>
      <c r="C20" s="14">
        <v>35074</v>
      </c>
      <c r="D20" s="14">
        <v>35637</v>
      </c>
      <c r="E20" s="14">
        <v>6094</v>
      </c>
      <c r="F20" s="14">
        <v>33053</v>
      </c>
      <c r="G20" s="14">
        <v>48766</v>
      </c>
      <c r="H20" s="14">
        <v>38043</v>
      </c>
      <c r="I20" s="14">
        <v>7829</v>
      </c>
      <c r="J20" s="14">
        <v>47697</v>
      </c>
      <c r="K20" s="14">
        <v>33078</v>
      </c>
      <c r="L20" s="14">
        <v>51245</v>
      </c>
      <c r="M20" s="14">
        <v>17462</v>
      </c>
      <c r="N20" s="14">
        <v>11784</v>
      </c>
      <c r="O20" s="12">
        <f t="shared" si="6"/>
        <v>429701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1115</v>
      </c>
      <c r="C21" s="14">
        <v>901</v>
      </c>
      <c r="D21" s="14">
        <v>513</v>
      </c>
      <c r="E21" s="14">
        <v>132</v>
      </c>
      <c r="F21" s="14">
        <v>659</v>
      </c>
      <c r="G21" s="14">
        <v>1296</v>
      </c>
      <c r="H21" s="14">
        <v>739</v>
      </c>
      <c r="I21" s="14">
        <v>175</v>
      </c>
      <c r="J21" s="14">
        <v>748</v>
      </c>
      <c r="K21" s="14">
        <v>677</v>
      </c>
      <c r="L21" s="14">
        <v>819</v>
      </c>
      <c r="M21" s="14">
        <v>331</v>
      </c>
      <c r="N21" s="14">
        <v>188</v>
      </c>
      <c r="O21" s="12">
        <f t="shared" si="6"/>
        <v>8293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76087</v>
      </c>
      <c r="C22" s="14">
        <f>C23+C24</f>
        <v>64488</v>
      </c>
      <c r="D22" s="14">
        <f>D23+D24</f>
        <v>63661</v>
      </c>
      <c r="E22" s="14">
        <f>E23+E24</f>
        <v>14831</v>
      </c>
      <c r="F22" s="14">
        <f aca="true" t="shared" si="7" ref="F22:N22">F23+F24</f>
        <v>61047</v>
      </c>
      <c r="G22" s="14">
        <f t="shared" si="7"/>
        <v>95463</v>
      </c>
      <c r="H22" s="14">
        <f>H23+H24</f>
        <v>62681</v>
      </c>
      <c r="I22" s="14">
        <f>I23+I24</f>
        <v>13537</v>
      </c>
      <c r="J22" s="14">
        <f>J23+J24</f>
        <v>58863</v>
      </c>
      <c r="K22" s="14">
        <f>K23+K24</f>
        <v>51787</v>
      </c>
      <c r="L22" s="14">
        <f>L23+L24</f>
        <v>50273</v>
      </c>
      <c r="M22" s="14">
        <f t="shared" si="7"/>
        <v>15417</v>
      </c>
      <c r="N22" s="14">
        <f t="shared" si="7"/>
        <v>9022</v>
      </c>
      <c r="O22" s="12">
        <f t="shared" si="6"/>
        <v>637157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76087</v>
      </c>
      <c r="C23" s="14">
        <v>64488</v>
      </c>
      <c r="D23" s="14">
        <v>63660</v>
      </c>
      <c r="E23" s="14">
        <v>14831</v>
      </c>
      <c r="F23" s="14">
        <v>61047</v>
      </c>
      <c r="G23" s="14">
        <v>95459</v>
      </c>
      <c r="H23" s="14">
        <v>62679</v>
      </c>
      <c r="I23" s="14">
        <v>13536</v>
      </c>
      <c r="J23" s="14">
        <v>58863</v>
      </c>
      <c r="K23" s="14">
        <v>51780</v>
      </c>
      <c r="L23" s="14">
        <v>50272</v>
      </c>
      <c r="M23" s="14">
        <v>15416</v>
      </c>
      <c r="N23" s="14">
        <v>9022</v>
      </c>
      <c r="O23" s="12">
        <f t="shared" si="6"/>
        <v>637140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1</v>
      </c>
      <c r="E24" s="14">
        <v>0</v>
      </c>
      <c r="F24" s="14">
        <v>0</v>
      </c>
      <c r="G24" s="14">
        <v>4</v>
      </c>
      <c r="H24" s="14">
        <v>2</v>
      </c>
      <c r="I24" s="14">
        <v>1</v>
      </c>
      <c r="J24" s="14">
        <v>0</v>
      </c>
      <c r="K24" s="14">
        <v>7</v>
      </c>
      <c r="L24" s="14">
        <v>1</v>
      </c>
      <c r="M24" s="14">
        <v>1</v>
      </c>
      <c r="N24" s="14">
        <v>0</v>
      </c>
      <c r="O24" s="12">
        <f t="shared" si="6"/>
        <v>17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973566.6208</v>
      </c>
      <c r="C28" s="56">
        <f aca="true" t="shared" si="8" ref="C28:N28">C29+C30</f>
        <v>748771.6185999999</v>
      </c>
      <c r="D28" s="56">
        <f t="shared" si="8"/>
        <v>693435.9166000001</v>
      </c>
      <c r="E28" s="56">
        <f t="shared" si="8"/>
        <v>186216.9118</v>
      </c>
      <c r="F28" s="56">
        <f t="shared" si="8"/>
        <v>685566.87</v>
      </c>
      <c r="G28" s="56">
        <f t="shared" si="8"/>
        <v>860324.8724</v>
      </c>
      <c r="H28" s="56">
        <f t="shared" si="8"/>
        <v>693131.2804</v>
      </c>
      <c r="I28" s="56">
        <f t="shared" si="8"/>
        <v>165682.22580000001</v>
      </c>
      <c r="J28" s="56">
        <f t="shared" si="8"/>
        <v>836296.7312</v>
      </c>
      <c r="K28" s="56">
        <f t="shared" si="8"/>
        <v>698547.9086</v>
      </c>
      <c r="L28" s="56">
        <f t="shared" si="8"/>
        <v>825428.9154</v>
      </c>
      <c r="M28" s="56">
        <f t="shared" si="8"/>
        <v>384451.0235</v>
      </c>
      <c r="N28" s="56">
        <f t="shared" si="8"/>
        <v>229287.5719</v>
      </c>
      <c r="O28" s="56">
        <f>SUM(B28:N28)</f>
        <v>7980708.467000001</v>
      </c>
      <c r="Q28" s="62"/>
    </row>
    <row r="29" spans="1:15" ht="18.75" customHeight="1">
      <c r="A29" s="54" t="s">
        <v>57</v>
      </c>
      <c r="B29" s="52">
        <f aca="true" t="shared" si="9" ref="B29:N29">B26*B7</f>
        <v>968915.8208</v>
      </c>
      <c r="C29" s="52">
        <f t="shared" si="9"/>
        <v>741151.0386</v>
      </c>
      <c r="D29" s="52">
        <f t="shared" si="9"/>
        <v>681809.8966000001</v>
      </c>
      <c r="E29" s="52">
        <f t="shared" si="9"/>
        <v>186216.9118</v>
      </c>
      <c r="F29" s="52">
        <f t="shared" si="9"/>
        <v>676440.66</v>
      </c>
      <c r="G29" s="52">
        <f t="shared" si="9"/>
        <v>855657.7724</v>
      </c>
      <c r="H29" s="52">
        <f t="shared" si="9"/>
        <v>689630.6104</v>
      </c>
      <c r="I29" s="52">
        <f t="shared" si="9"/>
        <v>165682.22580000001</v>
      </c>
      <c r="J29" s="52">
        <f t="shared" si="9"/>
        <v>825170.4312</v>
      </c>
      <c r="K29" s="52">
        <f t="shared" si="9"/>
        <v>683242.6386</v>
      </c>
      <c r="L29" s="52">
        <f t="shared" si="9"/>
        <v>814302.6054</v>
      </c>
      <c r="M29" s="52">
        <f t="shared" si="9"/>
        <v>379200.3235</v>
      </c>
      <c r="N29" s="52">
        <f t="shared" si="9"/>
        <v>227026.6819</v>
      </c>
      <c r="O29" s="53">
        <f>SUM(B29:N29)</f>
        <v>7894447.617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11126.31</v>
      </c>
      <c r="M30" s="52">
        <v>5250.7</v>
      </c>
      <c r="N30" s="52">
        <v>2260.89</v>
      </c>
      <c r="O30" s="53">
        <f>SUM(B30:N30)</f>
        <v>86260.84999999999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-91000.9</v>
      </c>
      <c r="C32" s="25">
        <f t="shared" si="10"/>
        <v>-88962.7</v>
      </c>
      <c r="D32" s="25">
        <f t="shared" si="10"/>
        <v>-87729</v>
      </c>
      <c r="E32" s="25">
        <f t="shared" si="10"/>
        <v>-12839.8</v>
      </c>
      <c r="F32" s="25">
        <f t="shared" si="10"/>
        <v>-58313.5</v>
      </c>
      <c r="G32" s="25">
        <f t="shared" si="10"/>
        <v>-97925.1</v>
      </c>
      <c r="H32" s="25">
        <f t="shared" si="10"/>
        <v>-86490.2</v>
      </c>
      <c r="I32" s="25">
        <f t="shared" si="10"/>
        <v>-20050.2</v>
      </c>
      <c r="J32" s="25">
        <f t="shared" si="10"/>
        <v>-54455.2</v>
      </c>
      <c r="K32" s="25">
        <f t="shared" si="10"/>
        <v>-70270.6</v>
      </c>
      <c r="L32" s="25">
        <f t="shared" si="10"/>
        <v>-56003.2</v>
      </c>
      <c r="M32" s="25">
        <f t="shared" si="10"/>
        <v>-31196.5</v>
      </c>
      <c r="N32" s="25">
        <f t="shared" si="10"/>
        <v>-26608.4</v>
      </c>
      <c r="O32" s="25">
        <f t="shared" si="10"/>
        <v>-781845.2999999999</v>
      </c>
    </row>
    <row r="33" spans="1:15" ht="18.75" customHeight="1">
      <c r="A33" s="17" t="s">
        <v>58</v>
      </c>
      <c r="B33" s="26">
        <f>+B34</f>
        <v>-91000.9</v>
      </c>
      <c r="C33" s="26">
        <f aca="true" t="shared" si="11" ref="C33:O33">+C34</f>
        <v>-88962.7</v>
      </c>
      <c r="D33" s="26">
        <f t="shared" si="11"/>
        <v>-66774.7</v>
      </c>
      <c r="E33" s="26">
        <f t="shared" si="11"/>
        <v>-12839.8</v>
      </c>
      <c r="F33" s="26">
        <f t="shared" si="11"/>
        <v>-57813.5</v>
      </c>
      <c r="G33" s="26">
        <f t="shared" si="11"/>
        <v>-97425.1</v>
      </c>
      <c r="H33" s="26">
        <f t="shared" si="11"/>
        <v>-86490.2</v>
      </c>
      <c r="I33" s="26">
        <f t="shared" si="11"/>
        <v>-18550.2</v>
      </c>
      <c r="J33" s="26">
        <f t="shared" si="11"/>
        <v>-54455.2</v>
      </c>
      <c r="K33" s="26">
        <f t="shared" si="11"/>
        <v>-70270.6</v>
      </c>
      <c r="L33" s="26">
        <f t="shared" si="11"/>
        <v>-56003.2</v>
      </c>
      <c r="M33" s="26">
        <f t="shared" si="11"/>
        <v>-31196.5</v>
      </c>
      <c r="N33" s="26">
        <f t="shared" si="11"/>
        <v>-26608.4</v>
      </c>
      <c r="O33" s="26">
        <f t="shared" si="11"/>
        <v>-758390.9999999999</v>
      </c>
    </row>
    <row r="34" spans="1:26" ht="18.75" customHeight="1">
      <c r="A34" s="13" t="s">
        <v>59</v>
      </c>
      <c r="B34" s="20">
        <f>ROUND(-B9*$D$3,2)</f>
        <v>-91000.9</v>
      </c>
      <c r="C34" s="20">
        <f>ROUND(-C9*$D$3,2)</f>
        <v>-88962.7</v>
      </c>
      <c r="D34" s="20">
        <f>ROUND(-D9*$D$3,2)</f>
        <v>-66774.7</v>
      </c>
      <c r="E34" s="20">
        <f>ROUND(-E9*$D$3,2)</f>
        <v>-12839.8</v>
      </c>
      <c r="F34" s="20">
        <f aca="true" t="shared" si="12" ref="F34:N34">ROUND(-F9*$D$3,2)</f>
        <v>-57813.5</v>
      </c>
      <c r="G34" s="20">
        <f t="shared" si="12"/>
        <v>-97425.1</v>
      </c>
      <c r="H34" s="20">
        <f t="shared" si="12"/>
        <v>-86490.2</v>
      </c>
      <c r="I34" s="20">
        <f>ROUND(-I9*$D$3,2)</f>
        <v>-18550.2</v>
      </c>
      <c r="J34" s="20">
        <f>ROUND(-J9*$D$3,2)</f>
        <v>-54455.2</v>
      </c>
      <c r="K34" s="20">
        <f>ROUND(-K9*$D$3,2)</f>
        <v>-70270.6</v>
      </c>
      <c r="L34" s="20">
        <f>ROUND(-L9*$D$3,2)</f>
        <v>-56003.2</v>
      </c>
      <c r="M34" s="20">
        <f t="shared" si="12"/>
        <v>-31196.5</v>
      </c>
      <c r="N34" s="20">
        <f t="shared" si="12"/>
        <v>-26608.4</v>
      </c>
      <c r="O34" s="44">
        <f aca="true" t="shared" si="13" ref="O34:O45">SUM(B34:N34)</f>
        <v>-758390.9999999999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-20954.3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-23454.3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-500-20454.3</f>
        <v>-20954.3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-23454.3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882565.7208</v>
      </c>
      <c r="C46" s="29">
        <f t="shared" si="15"/>
        <v>659808.9186</v>
      </c>
      <c r="D46" s="29">
        <f t="shared" si="15"/>
        <v>605706.9166000001</v>
      </c>
      <c r="E46" s="29">
        <f t="shared" si="15"/>
        <v>173377.1118</v>
      </c>
      <c r="F46" s="29">
        <f t="shared" si="15"/>
        <v>627253.37</v>
      </c>
      <c r="G46" s="29">
        <f t="shared" si="15"/>
        <v>762399.7724</v>
      </c>
      <c r="H46" s="29">
        <f t="shared" si="15"/>
        <v>606641.0804000001</v>
      </c>
      <c r="I46" s="29">
        <f t="shared" si="15"/>
        <v>145632.0258</v>
      </c>
      <c r="J46" s="29">
        <f t="shared" si="15"/>
        <v>781841.5312000001</v>
      </c>
      <c r="K46" s="29">
        <f t="shared" si="15"/>
        <v>628277.3086</v>
      </c>
      <c r="L46" s="29">
        <f t="shared" si="15"/>
        <v>769425.7154000001</v>
      </c>
      <c r="M46" s="29">
        <f t="shared" si="15"/>
        <v>353254.5235</v>
      </c>
      <c r="N46" s="29">
        <f t="shared" si="15"/>
        <v>202679.17190000002</v>
      </c>
      <c r="O46" s="29">
        <f>SUM(B46:N46)</f>
        <v>7198863.167000001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882565.71</v>
      </c>
      <c r="C49" s="35">
        <f aca="true" t="shared" si="16" ref="C49:N49">SUM(C50:C63)</f>
        <v>659808.9199999999</v>
      </c>
      <c r="D49" s="35">
        <f t="shared" si="16"/>
        <v>605706.92</v>
      </c>
      <c r="E49" s="35">
        <f t="shared" si="16"/>
        <v>173377.11</v>
      </c>
      <c r="F49" s="35">
        <f t="shared" si="16"/>
        <v>627253.37</v>
      </c>
      <c r="G49" s="35">
        <f t="shared" si="16"/>
        <v>762399.77</v>
      </c>
      <c r="H49" s="35">
        <f t="shared" si="16"/>
        <v>606641.08</v>
      </c>
      <c r="I49" s="35">
        <f t="shared" si="16"/>
        <v>145632.03</v>
      </c>
      <c r="J49" s="35">
        <f t="shared" si="16"/>
        <v>781841.53</v>
      </c>
      <c r="K49" s="35">
        <f t="shared" si="16"/>
        <v>628277.31</v>
      </c>
      <c r="L49" s="35">
        <f t="shared" si="16"/>
        <v>769425.72</v>
      </c>
      <c r="M49" s="35">
        <f t="shared" si="16"/>
        <v>353254.52</v>
      </c>
      <c r="N49" s="35">
        <f t="shared" si="16"/>
        <v>202679.17</v>
      </c>
      <c r="O49" s="29">
        <f>SUM(O50:O63)</f>
        <v>7198863.16</v>
      </c>
      <c r="Q49" s="64"/>
    </row>
    <row r="50" spans="1:18" ht="18.75" customHeight="1">
      <c r="A50" s="17" t="s">
        <v>39</v>
      </c>
      <c r="B50" s="35">
        <v>167704.07</v>
      </c>
      <c r="C50" s="35">
        <v>184986.38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352690.45</v>
      </c>
      <c r="P50"/>
      <c r="Q50" s="64"/>
      <c r="R50" s="65"/>
    </row>
    <row r="51" spans="1:16" ht="18.75" customHeight="1">
      <c r="A51" s="17" t="s">
        <v>40</v>
      </c>
      <c r="B51" s="35">
        <v>714861.64</v>
      </c>
      <c r="C51" s="35">
        <v>474822.54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1189684.18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605706.92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605706.92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173377.11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173377.11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627253.37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627253.37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762399.77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762399.77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606641.08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606641.08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145632.03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145632.03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781841.53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781841.53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628277.31</v>
      </c>
      <c r="L59" s="34">
        <v>0</v>
      </c>
      <c r="M59" s="34">
        <v>0</v>
      </c>
      <c r="N59" s="34">
        <v>0</v>
      </c>
      <c r="O59" s="29">
        <f t="shared" si="17"/>
        <v>628277.31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769425.72</v>
      </c>
      <c r="M60" s="34">
        <v>0</v>
      </c>
      <c r="N60" s="34">
        <v>0</v>
      </c>
      <c r="O60" s="26">
        <f t="shared" si="17"/>
        <v>769425.72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353254.52</v>
      </c>
      <c r="N61" s="34">
        <v>0</v>
      </c>
      <c r="O61" s="29">
        <f t="shared" si="17"/>
        <v>353254.52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202679.17</v>
      </c>
      <c r="O62" s="26">
        <f t="shared" si="17"/>
        <v>202679.17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2.4623371475126223</v>
      </c>
      <c r="C67" s="42">
        <v>2.6098547146495394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2.130490009428897</v>
      </c>
      <c r="C68" s="42">
        <v>2.1950999981395696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2019-01-15T13:38:29Z</dcterms:modified>
  <cp:category/>
  <cp:version/>
  <cp:contentType/>
  <cp:contentStatus/>
</cp:coreProperties>
</file>