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<sst xmlns="http://schemas.openxmlformats.org/spreadsheetml/2006/main" count="99" uniqueCount="97">
  <si>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</si>
  <si>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</si>
  <si>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</si>
  <si>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</si>
  <si>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</si>
  <si>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</si>
  <si>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</si>
  <si>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</si>
  <si>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</si>
  <si>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</si>
  <si>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</si>
  <si>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</si>
  <si>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</si>
  <si>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</si>
  <si>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</si>
  <si>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</si>
  <si>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</si>
  <si>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</si>
  <si>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</si>
  <si>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</si>
  <si>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</si>
  <si>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</si>
  <si>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</si>
  <si>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</si>
  <si>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</si>
  <si>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</si>
  <si>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</si>
  <si>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</si>
  <si>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</si>
  <si>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</si>
  <si>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</si>
  <si>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</si>
  <si>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</si>
  <si>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</si>
  <si>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</si>
  <si>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</si>
  <si>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</si>
  <si>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</si>
  <si>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</si>
  <si>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</si>
  <si>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</si>
  <si>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</si>
  <si>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</si>
  <si>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</si>
  <si>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</si>
  <si>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</si>
  <si>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</si>
  <si>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</si>
  <si>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</si>
  <si>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</si>
  <si>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</si>
  <si>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</si>
  <si>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</si>
  <si>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</si>
  <si>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</si>
  <si>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</si>
  <si>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</si>
  <si>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</si>
  <si>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</si>
  <si>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</si>
  <si>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</si>
  <si>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</si>
  <si>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</si>
  <si>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</si>
  <si>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</si>
  <si>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</si>
  <si>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</si>
  <si>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</si>
  <si>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</si>
  <si>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</si>
  <si>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</si>
  <si>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</si>
  <si>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</si>
  <si>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</si>
  <si>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</si>
  <si>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</si>
  <si>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</si>
  <si>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</si>
  <si>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</si>
  <si>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</si>
  <si>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</si>
  <si>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</si>
  <si>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</si>
  <si>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</si>
  <si>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</si>
  <si>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</si>
  <si>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</si>
  <si>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</si>
  <si>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</si>
  <si>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</si>
  <si>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</si>
  <si>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</si>
  <si>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</si>
  <si>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</si>
  <si>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</si>
  <si>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</si>
  <si>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OPERAÇÃO 24/01/19 - VENCIMENTO 01/02/19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</si>
</sst>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59" t="s">
        <v>26</v>
      </c>
      <c r="I6" s="59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436422</v>
      </c>
      <c r="C7" s="10">
        <f t="shared" si="0"/>
        <v>321610</v>
      </c>
      <c r="D7" s="10">
        <f t="shared" si="0"/>
        <v>339939</v>
      </c>
      <c r="E7" s="10">
        <f t="shared" si="0"/>
        <v>60828</v>
      </c>
      <c r="F7" s="10">
        <f t="shared" si="0"/>
        <v>291415</v>
      </c>
      <c r="G7" s="10">
        <f t="shared" si="0"/>
        <v>466034</v>
      </c>
      <c r="H7" s="10">
        <f t="shared" si="0"/>
        <v>324744</v>
      </c>
      <c r="I7" s="10">
        <f t="shared" si="0"/>
        <v>59632</v>
      </c>
      <c r="J7" s="10">
        <f t="shared" si="0"/>
        <v>404952</v>
      </c>
      <c r="K7" s="10">
        <f t="shared" si="0"/>
        <v>278594</v>
      </c>
      <c r="L7" s="10">
        <f t="shared" si="0"/>
        <v>335342</v>
      </c>
      <c r="M7" s="10">
        <f t="shared" si="0"/>
        <v>128720</v>
      </c>
      <c r="N7" s="10">
        <f t="shared" si="0"/>
        <v>88000</v>
      </c>
      <c r="O7" s="10">
        <f>+O8+O18+O22</f>
        <v>3536232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224950</v>
      </c>
      <c r="C8" s="12">
        <f t="shared" si="1"/>
        <v>174088</v>
      </c>
      <c r="D8" s="12">
        <f t="shared" si="1"/>
        <v>199948</v>
      </c>
      <c r="E8" s="12">
        <f t="shared" si="1"/>
        <v>32449</v>
      </c>
      <c r="F8" s="12">
        <f t="shared" si="1"/>
        <v>159406</v>
      </c>
      <c r="G8" s="12">
        <f t="shared" si="1"/>
        <v>256877</v>
      </c>
      <c r="H8" s="12">
        <f t="shared" si="1"/>
        <v>169404</v>
      </c>
      <c r="I8" s="12">
        <f t="shared" si="1"/>
        <v>31944</v>
      </c>
      <c r="J8" s="12">
        <f t="shared" si="1"/>
        <v>224195</v>
      </c>
      <c r="K8" s="12">
        <f t="shared" si="1"/>
        <v>150162</v>
      </c>
      <c r="L8" s="12">
        <f t="shared" si="1"/>
        <v>173027</v>
      </c>
      <c r="M8" s="12">
        <f t="shared" si="1"/>
        <v>73035</v>
      </c>
      <c r="N8" s="12">
        <f t="shared" si="1"/>
        <v>53645</v>
      </c>
      <c r="O8" s="12">
        <f>SUM(B8:N8)</f>
        <v>1923130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21158</v>
      </c>
      <c r="C9" s="14">
        <v>20866</v>
      </c>
      <c r="D9" s="14">
        <v>14886</v>
      </c>
      <c r="E9" s="14">
        <v>2919</v>
      </c>
      <c r="F9" s="14">
        <v>13011</v>
      </c>
      <c r="G9" s="14">
        <v>23135</v>
      </c>
      <c r="H9" s="14">
        <v>20434</v>
      </c>
      <c r="I9" s="14">
        <v>3747</v>
      </c>
      <c r="J9" s="14">
        <v>13411</v>
      </c>
      <c r="K9" s="14">
        <v>16132</v>
      </c>
      <c r="L9" s="14">
        <v>12534</v>
      </c>
      <c r="M9" s="14">
        <v>7572</v>
      </c>
      <c r="N9" s="14">
        <v>6083</v>
      </c>
      <c r="O9" s="12">
        <f aca="true" t="shared" si="2" ref="O9:O17">SUM(B9:N9)</f>
        <v>175888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195533</v>
      </c>
      <c r="C10" s="14">
        <f>C11+C12+C13</f>
        <v>146737</v>
      </c>
      <c r="D10" s="14">
        <f>D11+D12+D13</f>
        <v>178027</v>
      </c>
      <c r="E10" s="14">
        <f>E11+E12+E13</f>
        <v>28420</v>
      </c>
      <c r="F10" s="14">
        <f aca="true" t="shared" si="3" ref="F10:N10">F11+F12+F13</f>
        <v>140037</v>
      </c>
      <c r="G10" s="14">
        <f t="shared" si="3"/>
        <v>223117</v>
      </c>
      <c r="H10" s="14">
        <f>H11+H12+H13</f>
        <v>142934</v>
      </c>
      <c r="I10" s="14">
        <f>I11+I12+I13</f>
        <v>27026</v>
      </c>
      <c r="J10" s="14">
        <f>J11+J12+J13</f>
        <v>202165</v>
      </c>
      <c r="K10" s="14">
        <f>K11+K12+K13</f>
        <v>128276</v>
      </c>
      <c r="L10" s="14">
        <f>L11+L12+L13</f>
        <v>153276</v>
      </c>
      <c r="M10" s="14">
        <f t="shared" si="3"/>
        <v>62996</v>
      </c>
      <c r="N10" s="14">
        <f t="shared" si="3"/>
        <v>46084</v>
      </c>
      <c r="O10" s="12">
        <f t="shared" si="2"/>
        <v>1674628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104267</v>
      </c>
      <c r="C11" s="14">
        <v>80044</v>
      </c>
      <c r="D11" s="14">
        <v>91920</v>
      </c>
      <c r="E11" s="14">
        <v>15329</v>
      </c>
      <c r="F11" s="14">
        <v>73294</v>
      </c>
      <c r="G11" s="14">
        <v>118110</v>
      </c>
      <c r="H11" s="14">
        <v>78679</v>
      </c>
      <c r="I11" s="14">
        <v>15085</v>
      </c>
      <c r="J11" s="14">
        <v>109172</v>
      </c>
      <c r="K11" s="14">
        <v>68740</v>
      </c>
      <c r="L11" s="14">
        <v>81458</v>
      </c>
      <c r="M11" s="14">
        <v>32822</v>
      </c>
      <c r="N11" s="14">
        <v>23071</v>
      </c>
      <c r="O11" s="12">
        <f t="shared" si="2"/>
        <v>891991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90047</v>
      </c>
      <c r="C12" s="14">
        <v>65333</v>
      </c>
      <c r="D12" s="14">
        <v>85290</v>
      </c>
      <c r="E12" s="14">
        <v>12871</v>
      </c>
      <c r="F12" s="14">
        <v>65756</v>
      </c>
      <c r="G12" s="14">
        <v>102949</v>
      </c>
      <c r="H12" s="14">
        <v>63235</v>
      </c>
      <c r="I12" s="14">
        <v>11734</v>
      </c>
      <c r="J12" s="14">
        <v>91984</v>
      </c>
      <c r="K12" s="14">
        <v>58551</v>
      </c>
      <c r="L12" s="14">
        <v>70843</v>
      </c>
      <c r="M12" s="14">
        <v>29767</v>
      </c>
      <c r="N12" s="14">
        <v>22705</v>
      </c>
      <c r="O12" s="12">
        <f t="shared" si="2"/>
        <v>771065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1219</v>
      </c>
      <c r="C13" s="14">
        <v>1360</v>
      </c>
      <c r="D13" s="14">
        <v>817</v>
      </c>
      <c r="E13" s="14">
        <v>220</v>
      </c>
      <c r="F13" s="14">
        <v>987</v>
      </c>
      <c r="G13" s="14">
        <v>2058</v>
      </c>
      <c r="H13" s="14">
        <v>1020</v>
      </c>
      <c r="I13" s="14">
        <v>207</v>
      </c>
      <c r="J13" s="14">
        <v>1009</v>
      </c>
      <c r="K13" s="14">
        <v>985</v>
      </c>
      <c r="L13" s="14">
        <v>975</v>
      </c>
      <c r="M13" s="14">
        <v>407</v>
      </c>
      <c r="N13" s="14">
        <v>308</v>
      </c>
      <c r="O13" s="12">
        <f t="shared" si="2"/>
        <v>11572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8259</v>
      </c>
      <c r="C14" s="14">
        <f>C15+C16+C17</f>
        <v>6485</v>
      </c>
      <c r="D14" s="14">
        <f>D15+D16+D17</f>
        <v>7035</v>
      </c>
      <c r="E14" s="14">
        <f>E15+E16+E17</f>
        <v>1110</v>
      </c>
      <c r="F14" s="14">
        <f aca="true" t="shared" si="4" ref="F14:N14">F15+F16+F17</f>
        <v>6358</v>
      </c>
      <c r="G14" s="14">
        <f t="shared" si="4"/>
        <v>10625</v>
      </c>
      <c r="H14" s="14">
        <f>H15+H16+H17</f>
        <v>6036</v>
      </c>
      <c r="I14" s="14">
        <f>I15+I16+I17</f>
        <v>1171</v>
      </c>
      <c r="J14" s="14">
        <f>J15+J16+J17</f>
        <v>8619</v>
      </c>
      <c r="K14" s="14">
        <f>K15+K16+K17</f>
        <v>5754</v>
      </c>
      <c r="L14" s="14">
        <f>L15+L16+L17</f>
        <v>7217</v>
      </c>
      <c r="M14" s="14">
        <f t="shared" si="4"/>
        <v>2467</v>
      </c>
      <c r="N14" s="14">
        <f t="shared" si="4"/>
        <v>1478</v>
      </c>
      <c r="O14" s="12">
        <f t="shared" si="2"/>
        <v>72614</v>
      </c>
    </row>
    <row r="15" spans="1:26" ht="18.75" customHeight="1">
      <c r="A15" s="15" t="s">
        <v>13</v>
      </c>
      <c r="B15" s="14">
        <v>8221</v>
      </c>
      <c r="C15" s="14">
        <v>6472</v>
      </c>
      <c r="D15" s="14">
        <v>7030</v>
      </c>
      <c r="E15" s="14">
        <v>1110</v>
      </c>
      <c r="F15" s="14">
        <v>6350</v>
      </c>
      <c r="G15" s="14">
        <v>10609</v>
      </c>
      <c r="H15" s="14">
        <v>6024</v>
      </c>
      <c r="I15" s="14">
        <v>1169</v>
      </c>
      <c r="J15" s="14">
        <v>8602</v>
      </c>
      <c r="K15" s="14">
        <v>5739</v>
      </c>
      <c r="L15" s="14">
        <v>7203</v>
      </c>
      <c r="M15" s="14">
        <v>2457</v>
      </c>
      <c r="N15" s="14">
        <v>1475</v>
      </c>
      <c r="O15" s="12">
        <f t="shared" si="2"/>
        <v>72461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12</v>
      </c>
      <c r="C16" s="14">
        <v>6</v>
      </c>
      <c r="D16" s="14">
        <v>2</v>
      </c>
      <c r="E16" s="14">
        <v>0</v>
      </c>
      <c r="F16" s="14">
        <v>2</v>
      </c>
      <c r="G16" s="14">
        <v>4</v>
      </c>
      <c r="H16" s="14">
        <v>9</v>
      </c>
      <c r="I16" s="14">
        <v>0</v>
      </c>
      <c r="J16" s="14">
        <v>9</v>
      </c>
      <c r="K16" s="14">
        <v>10</v>
      </c>
      <c r="L16" s="14">
        <v>9</v>
      </c>
      <c r="M16" s="14">
        <v>5</v>
      </c>
      <c r="N16" s="14">
        <v>3</v>
      </c>
      <c r="O16" s="12">
        <f t="shared" si="2"/>
        <v>71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26</v>
      </c>
      <c r="C17" s="14">
        <v>7</v>
      </c>
      <c r="D17" s="14">
        <v>3</v>
      </c>
      <c r="E17" s="14">
        <v>0</v>
      </c>
      <c r="F17" s="14">
        <v>6</v>
      </c>
      <c r="G17" s="14">
        <v>12</v>
      </c>
      <c r="H17" s="14">
        <v>3</v>
      </c>
      <c r="I17" s="14">
        <v>2</v>
      </c>
      <c r="J17" s="14">
        <v>8</v>
      </c>
      <c r="K17" s="14">
        <v>5</v>
      </c>
      <c r="L17" s="14">
        <v>5</v>
      </c>
      <c r="M17" s="14">
        <v>5</v>
      </c>
      <c r="N17" s="14">
        <v>0</v>
      </c>
      <c r="O17" s="12">
        <f t="shared" si="2"/>
        <v>82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139310</v>
      </c>
      <c r="C18" s="18">
        <f>C19+C20+C21</f>
        <v>86155</v>
      </c>
      <c r="D18" s="18">
        <f>D19+D20+D21</f>
        <v>80836</v>
      </c>
      <c r="E18" s="18">
        <f>E19+E20+E21</f>
        <v>14767</v>
      </c>
      <c r="F18" s="18">
        <f aca="true" t="shared" si="5" ref="F18:N18">F19+F20+F21</f>
        <v>75175</v>
      </c>
      <c r="G18" s="18">
        <f t="shared" si="5"/>
        <v>117449</v>
      </c>
      <c r="H18" s="18">
        <f>H19+H20+H21</f>
        <v>93952</v>
      </c>
      <c r="I18" s="18">
        <f>I19+I20+I21</f>
        <v>16219</v>
      </c>
      <c r="J18" s="18">
        <f>J19+J20+J21</f>
        <v>119085</v>
      </c>
      <c r="K18" s="18">
        <f>K19+K20+K21</f>
        <v>78389</v>
      </c>
      <c r="L18" s="18">
        <f>L19+L20+L21</f>
        <v>114284</v>
      </c>
      <c r="M18" s="18">
        <f t="shared" si="5"/>
        <v>40187</v>
      </c>
      <c r="N18" s="18">
        <f t="shared" si="5"/>
        <v>25442</v>
      </c>
      <c r="O18" s="12">
        <f aca="true" t="shared" si="6" ref="O18:O24">SUM(B18:N18)</f>
        <v>1001250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82654</v>
      </c>
      <c r="C19" s="14">
        <v>54583</v>
      </c>
      <c r="D19" s="14">
        <v>49966</v>
      </c>
      <c r="E19" s="14">
        <v>9306</v>
      </c>
      <c r="F19" s="14">
        <v>46696</v>
      </c>
      <c r="G19" s="14">
        <v>73593</v>
      </c>
      <c r="H19" s="14">
        <v>58219</v>
      </c>
      <c r="I19" s="14">
        <v>10337</v>
      </c>
      <c r="J19" s="14">
        <v>73412</v>
      </c>
      <c r="K19" s="14">
        <v>47569</v>
      </c>
      <c r="L19" s="14">
        <v>66438</v>
      </c>
      <c r="M19" s="14">
        <v>23446</v>
      </c>
      <c r="N19" s="14">
        <v>14546</v>
      </c>
      <c r="O19" s="12">
        <f t="shared" si="6"/>
        <v>610765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56023</v>
      </c>
      <c r="C20" s="14">
        <v>31028</v>
      </c>
      <c r="D20" s="14">
        <v>30546</v>
      </c>
      <c r="E20" s="14">
        <v>5379</v>
      </c>
      <c r="F20" s="14">
        <v>28102</v>
      </c>
      <c r="G20" s="14">
        <v>43082</v>
      </c>
      <c r="H20" s="14">
        <v>35248</v>
      </c>
      <c r="I20" s="14">
        <v>5795</v>
      </c>
      <c r="J20" s="14">
        <v>45207</v>
      </c>
      <c r="K20" s="14">
        <v>30412</v>
      </c>
      <c r="L20" s="14">
        <v>47334</v>
      </c>
      <c r="M20" s="14">
        <v>16547</v>
      </c>
      <c r="N20" s="14">
        <v>10772</v>
      </c>
      <c r="O20" s="12">
        <f t="shared" si="6"/>
        <v>385475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633</v>
      </c>
      <c r="C21" s="14">
        <v>544</v>
      </c>
      <c r="D21" s="14">
        <v>324</v>
      </c>
      <c r="E21" s="14">
        <v>82</v>
      </c>
      <c r="F21" s="14">
        <v>377</v>
      </c>
      <c r="G21" s="14">
        <v>774</v>
      </c>
      <c r="H21" s="14">
        <v>485</v>
      </c>
      <c r="I21" s="14">
        <v>87</v>
      </c>
      <c r="J21" s="14">
        <v>466</v>
      </c>
      <c r="K21" s="14">
        <v>408</v>
      </c>
      <c r="L21" s="14">
        <v>512</v>
      </c>
      <c r="M21" s="14">
        <v>194</v>
      </c>
      <c r="N21" s="14">
        <v>124</v>
      </c>
      <c r="O21" s="12">
        <f t="shared" si="6"/>
        <v>5010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72162</v>
      </c>
      <c r="C22" s="14">
        <f>C23+C24</f>
        <v>61367</v>
      </c>
      <c r="D22" s="14">
        <f>D23+D24</f>
        <v>59155</v>
      </c>
      <c r="E22" s="14">
        <f>E23+E24</f>
        <v>13612</v>
      </c>
      <c r="F22" s="14">
        <f aca="true" t="shared" si="7" ref="F22:N22">F23+F24</f>
        <v>56834</v>
      </c>
      <c r="G22" s="14">
        <f t="shared" si="7"/>
        <v>91708</v>
      </c>
      <c r="H22" s="14">
        <f>H23+H24</f>
        <v>61388</v>
      </c>
      <c r="I22" s="14">
        <f>I23+I24</f>
        <v>11469</v>
      </c>
      <c r="J22" s="14">
        <f>J23+J24</f>
        <v>61672</v>
      </c>
      <c r="K22" s="14">
        <f>K23+K24</f>
        <v>50043</v>
      </c>
      <c r="L22" s="14">
        <f>L23+L24</f>
        <v>48031</v>
      </c>
      <c r="M22" s="14">
        <f t="shared" si="7"/>
        <v>15498</v>
      </c>
      <c r="N22" s="14">
        <f t="shared" si="7"/>
        <v>8913</v>
      </c>
      <c r="O22" s="12">
        <f t="shared" si="6"/>
        <v>611852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72160</v>
      </c>
      <c r="C23" s="14">
        <v>61363</v>
      </c>
      <c r="D23" s="14">
        <v>59152</v>
      </c>
      <c r="E23" s="14">
        <v>13611</v>
      </c>
      <c r="F23" s="14">
        <v>56834</v>
      </c>
      <c r="G23" s="14">
        <v>91708</v>
      </c>
      <c r="H23" s="14">
        <v>61385</v>
      </c>
      <c r="I23" s="14">
        <v>11467</v>
      </c>
      <c r="J23" s="14">
        <v>61672</v>
      </c>
      <c r="K23" s="14">
        <v>50037</v>
      </c>
      <c r="L23" s="14">
        <v>48031</v>
      </c>
      <c r="M23" s="14">
        <v>15498</v>
      </c>
      <c r="N23" s="14">
        <v>8913</v>
      </c>
      <c r="O23" s="12">
        <f t="shared" si="6"/>
        <v>611831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2</v>
      </c>
      <c r="C24" s="14">
        <v>4</v>
      </c>
      <c r="D24" s="14">
        <v>3</v>
      </c>
      <c r="E24" s="14">
        <v>1</v>
      </c>
      <c r="F24" s="14">
        <v>0</v>
      </c>
      <c r="G24" s="14">
        <v>0</v>
      </c>
      <c r="H24" s="14">
        <v>3</v>
      </c>
      <c r="I24" s="14">
        <v>2</v>
      </c>
      <c r="J24" s="14">
        <v>0</v>
      </c>
      <c r="K24" s="14">
        <v>6</v>
      </c>
      <c r="L24" s="14">
        <v>0</v>
      </c>
      <c r="M24" s="14">
        <v>0</v>
      </c>
      <c r="N24" s="14">
        <v>0</v>
      </c>
      <c r="O24" s="12">
        <f t="shared" si="6"/>
        <v>21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92</v>
      </c>
      <c r="B28" s="56">
        <f>B29+B30</f>
        <v>958494.7232</v>
      </c>
      <c r="C28" s="56">
        <f aca="true" t="shared" si="8" ref="C28:N28">C29+C30</f>
        <v>746712.521</v>
      </c>
      <c r="D28" s="56">
        <f t="shared" si="8"/>
        <v>678144.4173000001</v>
      </c>
      <c r="E28" s="56">
        <f t="shared" si="8"/>
        <v>180008.30039999998</v>
      </c>
      <c r="F28" s="56">
        <f t="shared" si="8"/>
        <v>666317.8925000001</v>
      </c>
      <c r="G28" s="56">
        <f t="shared" si="8"/>
        <v>869766.0142</v>
      </c>
      <c r="H28" s="56">
        <f t="shared" si="8"/>
        <v>707415.7644000001</v>
      </c>
      <c r="I28" s="56">
        <f t="shared" si="8"/>
        <v>141631.9632</v>
      </c>
      <c r="J28" s="56">
        <f t="shared" si="8"/>
        <v>892414.2368000001</v>
      </c>
      <c r="K28" s="56">
        <f t="shared" si="8"/>
        <v>707499.9224</v>
      </c>
      <c r="L28" s="56">
        <f t="shared" si="8"/>
        <v>828224.7888</v>
      </c>
      <c r="M28" s="56">
        <f t="shared" si="8"/>
        <v>399970.58</v>
      </c>
      <c r="N28" s="56">
        <f t="shared" si="8"/>
        <v>233093.69</v>
      </c>
      <c r="O28" s="56">
        <f>SUM(B28:N28)</f>
        <v>8009694.814200001</v>
      </c>
      <c r="Q28" s="62"/>
    </row>
    <row r="29" spans="1:15" ht="18.75" customHeight="1">
      <c r="A29" s="54" t="s">
        <v>57</v>
      </c>
      <c r="B29" s="52">
        <f aca="true" t="shared" si="9" ref="B29:N29">B26*B7</f>
        <v>953843.9232</v>
      </c>
      <c r="C29" s="52">
        <f t="shared" si="9"/>
        <v>739091.941</v>
      </c>
      <c r="D29" s="52">
        <f t="shared" si="9"/>
        <v>666518.3973000001</v>
      </c>
      <c r="E29" s="52">
        <f t="shared" si="9"/>
        <v>180008.30039999998</v>
      </c>
      <c r="F29" s="52">
        <f t="shared" si="9"/>
        <v>656120.8725</v>
      </c>
      <c r="G29" s="52">
        <f t="shared" si="9"/>
        <v>865098.9142</v>
      </c>
      <c r="H29" s="52">
        <f t="shared" si="9"/>
        <v>703915.0944000001</v>
      </c>
      <c r="I29" s="52">
        <f t="shared" si="9"/>
        <v>141631.9632</v>
      </c>
      <c r="J29" s="52">
        <f t="shared" si="9"/>
        <v>880122.6768</v>
      </c>
      <c r="K29" s="52">
        <f t="shared" si="9"/>
        <v>692194.6524</v>
      </c>
      <c r="L29" s="52">
        <f t="shared" si="9"/>
        <v>815350.5388</v>
      </c>
      <c r="M29" s="52">
        <f t="shared" si="9"/>
        <v>394719.88</v>
      </c>
      <c r="N29" s="52">
        <f t="shared" si="9"/>
        <v>230832.8</v>
      </c>
      <c r="O29" s="53">
        <f>SUM(B29:N29)</f>
        <v>7919449.9542000005</v>
      </c>
    </row>
    <row r="30" spans="1:26" ht="18.75" customHeight="1">
      <c r="A30" s="17" t="s">
        <v>55</v>
      </c>
      <c r="B30" s="52">
        <v>4650.8</v>
      </c>
      <c r="C30" s="52">
        <v>7620.58</v>
      </c>
      <c r="D30" s="52">
        <v>11626.02</v>
      </c>
      <c r="E30" s="52">
        <v>0</v>
      </c>
      <c r="F30" s="52">
        <v>10197.02</v>
      </c>
      <c r="G30" s="52">
        <v>4667.1</v>
      </c>
      <c r="H30" s="52">
        <v>3500.67</v>
      </c>
      <c r="I30" s="52">
        <v>0</v>
      </c>
      <c r="J30" s="52">
        <v>12291.56</v>
      </c>
      <c r="K30" s="52">
        <v>15305.27</v>
      </c>
      <c r="L30" s="52">
        <v>12874.25</v>
      </c>
      <c r="M30" s="52">
        <v>5250.7</v>
      </c>
      <c r="N30" s="52">
        <v>2260.89</v>
      </c>
      <c r="O30" s="53">
        <f>SUM(B30:N30)</f>
        <v>90244.85999999999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90</v>
      </c>
      <c r="B32" s="25">
        <f aca="true" t="shared" si="10" ref="B32:O32">+B33+B35+B42+B43+B44-B45</f>
        <v>-145954.95</v>
      </c>
      <c r="C32" s="25">
        <f t="shared" si="10"/>
        <v>-124211.48000000001</v>
      </c>
      <c r="D32" s="25">
        <f t="shared" si="10"/>
        <v>-99419.44</v>
      </c>
      <c r="E32" s="25">
        <f t="shared" si="10"/>
        <v>-22985.22</v>
      </c>
      <c r="F32" s="25">
        <f t="shared" si="10"/>
        <v>-90164.08</v>
      </c>
      <c r="G32" s="25">
        <f t="shared" si="10"/>
        <v>-136239.63</v>
      </c>
      <c r="H32" s="25">
        <f t="shared" si="10"/>
        <v>-106676.39</v>
      </c>
      <c r="I32" s="25">
        <f t="shared" si="10"/>
        <v>-19952.1</v>
      </c>
      <c r="J32" s="25">
        <f t="shared" si="10"/>
        <v>-98661.18</v>
      </c>
      <c r="K32" s="25">
        <f t="shared" si="10"/>
        <v>-99666.01000000001</v>
      </c>
      <c r="L32" s="25">
        <f t="shared" si="10"/>
        <v>-75674.4</v>
      </c>
      <c r="M32" s="25">
        <f t="shared" si="10"/>
        <v>-43385.009999999995</v>
      </c>
      <c r="N32" s="25">
        <f t="shared" si="10"/>
        <v>-28326.9</v>
      </c>
      <c r="O32" s="25">
        <f t="shared" si="10"/>
        <v>-1091316.7899999998</v>
      </c>
    </row>
    <row r="33" spans="1:15" ht="18.75" customHeight="1">
      <c r="A33" s="17" t="s">
        <v>58</v>
      </c>
      <c r="B33" s="26">
        <f>+B34</f>
        <v>-90979.4</v>
      </c>
      <c r="C33" s="26">
        <f aca="true" t="shared" si="11" ref="C33:O33">+C34</f>
        <v>-89723.8</v>
      </c>
      <c r="D33" s="26">
        <f t="shared" si="11"/>
        <v>-64009.8</v>
      </c>
      <c r="E33" s="26">
        <f t="shared" si="11"/>
        <v>-12551.7</v>
      </c>
      <c r="F33" s="26">
        <f t="shared" si="11"/>
        <v>-55947.3</v>
      </c>
      <c r="G33" s="26">
        <f t="shared" si="11"/>
        <v>-99480.5</v>
      </c>
      <c r="H33" s="26">
        <f t="shared" si="11"/>
        <v>-87866.2</v>
      </c>
      <c r="I33" s="26">
        <f t="shared" si="11"/>
        <v>-16112.1</v>
      </c>
      <c r="J33" s="26">
        <f t="shared" si="11"/>
        <v>-57667.3</v>
      </c>
      <c r="K33" s="26">
        <f t="shared" si="11"/>
        <v>-69367.6</v>
      </c>
      <c r="L33" s="26">
        <f t="shared" si="11"/>
        <v>-53896.2</v>
      </c>
      <c r="M33" s="26">
        <f t="shared" si="11"/>
        <v>-32559.6</v>
      </c>
      <c r="N33" s="26">
        <f t="shared" si="11"/>
        <v>-26156.9</v>
      </c>
      <c r="O33" s="26">
        <f t="shared" si="11"/>
        <v>-756318.3999999999</v>
      </c>
    </row>
    <row r="34" spans="1:26" ht="18.75" customHeight="1">
      <c r="A34" s="13" t="s">
        <v>59</v>
      </c>
      <c r="B34" s="20">
        <f>ROUND(-B9*$D$3,2)</f>
        <v>-90979.4</v>
      </c>
      <c r="C34" s="20">
        <f>ROUND(-C9*$D$3,2)</f>
        <v>-89723.8</v>
      </c>
      <c r="D34" s="20">
        <f>ROUND(-D9*$D$3,2)</f>
        <v>-64009.8</v>
      </c>
      <c r="E34" s="20">
        <f>ROUND(-E9*$D$3,2)</f>
        <v>-12551.7</v>
      </c>
      <c r="F34" s="20">
        <f aca="true" t="shared" si="12" ref="F34:N34">ROUND(-F9*$D$3,2)</f>
        <v>-55947.3</v>
      </c>
      <c r="G34" s="20">
        <f t="shared" si="12"/>
        <v>-99480.5</v>
      </c>
      <c r="H34" s="20">
        <f t="shared" si="12"/>
        <v>-87866.2</v>
      </c>
      <c r="I34" s="20">
        <f>ROUND(-I9*$D$3,2)</f>
        <v>-16112.1</v>
      </c>
      <c r="J34" s="20">
        <f>ROUND(-J9*$D$3,2)</f>
        <v>-57667.3</v>
      </c>
      <c r="K34" s="20">
        <f>ROUND(-K9*$D$3,2)</f>
        <v>-69367.6</v>
      </c>
      <c r="L34" s="20">
        <f>ROUND(-L9*$D$3,2)</f>
        <v>-53896.2</v>
      </c>
      <c r="M34" s="20">
        <f t="shared" si="12"/>
        <v>-32559.6</v>
      </c>
      <c r="N34" s="20">
        <f t="shared" si="12"/>
        <v>-26156.9</v>
      </c>
      <c r="O34" s="44">
        <f aca="true" t="shared" si="13" ref="O34:O45">SUM(B34:N34)</f>
        <v>-756318.3999999999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-54975.55</v>
      </c>
      <c r="C35" s="26">
        <f t="shared" si="14"/>
        <v>-34487.68</v>
      </c>
      <c r="D35" s="26">
        <f t="shared" si="14"/>
        <v>-35409.64</v>
      </c>
      <c r="E35" s="26">
        <f t="shared" si="14"/>
        <v>-10433.52</v>
      </c>
      <c r="F35" s="26">
        <f t="shared" si="14"/>
        <v>-34216.78</v>
      </c>
      <c r="G35" s="26">
        <f t="shared" si="14"/>
        <v>-36759.13</v>
      </c>
      <c r="H35" s="26">
        <f t="shared" si="14"/>
        <v>-18810.19</v>
      </c>
      <c r="I35" s="26">
        <f t="shared" si="14"/>
        <v>-3840</v>
      </c>
      <c r="J35" s="26">
        <f t="shared" si="14"/>
        <v>-40993.88</v>
      </c>
      <c r="K35" s="26">
        <f t="shared" si="14"/>
        <v>-30298.41</v>
      </c>
      <c r="L35" s="26">
        <f>SUM(L36:L41)</f>
        <v>-21778.2</v>
      </c>
      <c r="M35" s="26">
        <f>SUM(M36:M41)</f>
        <v>-10825.41</v>
      </c>
      <c r="N35" s="26">
        <f>SUM(N36:N41)</f>
        <v>-2170</v>
      </c>
      <c r="O35" s="26">
        <f t="shared" si="13"/>
        <v>-334998.38999999996</v>
      </c>
    </row>
    <row r="36" spans="1:26" ht="18.75" customHeight="1">
      <c r="A36" s="13" t="s">
        <v>61</v>
      </c>
      <c r="B36" s="24">
        <v>-54975.55</v>
      </c>
      <c r="C36" s="24">
        <v>-34487.68</v>
      </c>
      <c r="D36" s="24">
        <v>-14914.09</v>
      </c>
      <c r="E36" s="24">
        <v>-10433.52</v>
      </c>
      <c r="F36" s="24">
        <v>-33716.78</v>
      </c>
      <c r="G36" s="24">
        <v>-36259.13</v>
      </c>
      <c r="H36" s="24">
        <v>-18810.19</v>
      </c>
      <c r="I36" s="24">
        <v>-2340</v>
      </c>
      <c r="J36" s="24">
        <v>-40993.88</v>
      </c>
      <c r="K36" s="24">
        <v>-30298.41</v>
      </c>
      <c r="L36" s="24">
        <v>-21778.2</v>
      </c>
      <c r="M36" s="24">
        <v>-10825.41</v>
      </c>
      <c r="N36" s="24">
        <v>-2170</v>
      </c>
      <c r="O36" s="24">
        <f t="shared" si="13"/>
        <v>-312002.83999999997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-500-19995.55</f>
        <v>-20495.55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-22995.55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95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812539.7731999999</v>
      </c>
      <c r="C46" s="29">
        <f t="shared" si="15"/>
        <v>622501.041</v>
      </c>
      <c r="D46" s="29">
        <f t="shared" si="15"/>
        <v>578724.9773000001</v>
      </c>
      <c r="E46" s="29">
        <f t="shared" si="15"/>
        <v>157023.08039999998</v>
      </c>
      <c r="F46" s="29">
        <f t="shared" si="15"/>
        <v>576153.8125000001</v>
      </c>
      <c r="G46" s="29">
        <f t="shared" si="15"/>
        <v>733526.3842</v>
      </c>
      <c r="H46" s="29">
        <f t="shared" si="15"/>
        <v>600739.3744000001</v>
      </c>
      <c r="I46" s="29">
        <f t="shared" si="15"/>
        <v>121679.86319999999</v>
      </c>
      <c r="J46" s="29">
        <f t="shared" si="15"/>
        <v>793753.0568000001</v>
      </c>
      <c r="K46" s="29">
        <f t="shared" si="15"/>
        <v>607833.9124</v>
      </c>
      <c r="L46" s="29">
        <f t="shared" si="15"/>
        <v>752550.3888</v>
      </c>
      <c r="M46" s="29">
        <f t="shared" si="15"/>
        <v>356585.57</v>
      </c>
      <c r="N46" s="29">
        <f t="shared" si="15"/>
        <v>204766.79</v>
      </c>
      <c r="O46" s="29">
        <f>SUM(B46:N46)</f>
        <v>6918378.0242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/>
      <c r="O48" s="31"/>
      <c r="Q48" s="64"/>
    </row>
    <row r="49" spans="1:17" ht="18.75" customHeight="1">
      <c r="A49" s="2" t="s">
        <v>71</v>
      </c>
      <c r="B49" s="35">
        <f>SUM(B50:B63)</f>
        <v>812539.77</v>
      </c>
      <c r="C49" s="35">
        <f aca="true" t="shared" si="16" ref="C49:N49">SUM(C50:C63)</f>
        <v>622501.04</v>
      </c>
      <c r="D49" s="35">
        <f t="shared" si="16"/>
        <v>578724.98</v>
      </c>
      <c r="E49" s="35">
        <f t="shared" si="16"/>
        <v>157023.08</v>
      </c>
      <c r="F49" s="35">
        <f t="shared" si="16"/>
        <v>576153.81</v>
      </c>
      <c r="G49" s="35">
        <f t="shared" si="16"/>
        <v>733526.38</v>
      </c>
      <c r="H49" s="35">
        <f t="shared" si="16"/>
        <v>600739.37</v>
      </c>
      <c r="I49" s="35">
        <f t="shared" si="16"/>
        <v>121679.86</v>
      </c>
      <c r="J49" s="35">
        <f t="shared" si="16"/>
        <v>793753.06</v>
      </c>
      <c r="K49" s="35">
        <f t="shared" si="16"/>
        <v>607833.91</v>
      </c>
      <c r="L49" s="35">
        <f t="shared" si="16"/>
        <v>752550.39</v>
      </c>
      <c r="M49" s="35">
        <f t="shared" si="16"/>
        <v>356585.57</v>
      </c>
      <c r="N49" s="35">
        <f t="shared" si="16"/>
        <v>204766.79</v>
      </c>
      <c r="O49" s="29">
        <f>SUM(O50:O63)</f>
        <v>6918378.01</v>
      </c>
      <c r="Q49" s="64"/>
    </row>
    <row r="50" spans="1:18" ht="18.75" customHeight="1">
      <c r="A50" s="17" t="s">
        <v>39</v>
      </c>
      <c r="B50" s="35">
        <v>144298.04</v>
      </c>
      <c r="C50" s="35">
        <v>171226.79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315524.83</v>
      </c>
      <c r="P50"/>
      <c r="Q50" s="64"/>
      <c r="R50" s="65"/>
    </row>
    <row r="51" spans="1:16" ht="18.75" customHeight="1">
      <c r="A51" s="17" t="s">
        <v>40</v>
      </c>
      <c r="B51" s="35">
        <v>668241.73</v>
      </c>
      <c r="C51" s="35">
        <v>451274.25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1119515.98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578724.98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578724.98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157023.08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157023.08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576153.81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576153.81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733526.38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733526.38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600739.37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600739.37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121679.86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121679.86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793753.06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793753.06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607833.91</v>
      </c>
      <c r="L59" s="34">
        <v>0</v>
      </c>
      <c r="M59" s="34">
        <v>0</v>
      </c>
      <c r="N59" s="34">
        <v>0</v>
      </c>
      <c r="O59" s="29">
        <f t="shared" si="17"/>
        <v>607833.91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752550.39</v>
      </c>
      <c r="M60" s="34">
        <v>0</v>
      </c>
      <c r="N60" s="34">
        <v>0</v>
      </c>
      <c r="O60" s="26">
        <f t="shared" si="17"/>
        <v>752550.39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356585.57</v>
      </c>
      <c r="N61" s="34">
        <v>0</v>
      </c>
      <c r="O61" s="29">
        <f t="shared" si="17"/>
        <v>356585.57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204766.79</v>
      </c>
      <c r="O62" s="26">
        <f t="shared" si="17"/>
        <v>204766.79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2">
        <v>2.4685111730352847</v>
      </c>
      <c r="C67" s="42">
        <v>2.6262294300916587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78</v>
      </c>
      <c r="B68" s="42">
        <v>2.13049000737818</v>
      </c>
      <c r="C68" s="42">
        <v>2.1950999968906437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79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80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81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82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83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89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2.3750999999999998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84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85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86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87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88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51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93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2019-01-31T17:23:11Z</dcterms:modified>
  <cp:category/>
  <cp:version/>
  <cp:contentType/>
  <cp:contentStatus/>
</cp:coreProperties>
</file>