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<sst xmlns="http://schemas.openxmlformats.org/spreadsheetml/2006/main" count="106" uniqueCount="100">
  <si>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</si>
  <si>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</si>
  <si>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</si>
  <si>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</si>
  <si>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</si>
  <si>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</si>
  <si>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</si>
  <si>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</si>
  <si>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</si>
  <si>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</si>
  <si>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</si>
  <si>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</si>
  <si>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</si>
  <si>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</si>
  <si>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</si>
  <si>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</si>
  <si>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</si>
  <si>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</si>
  <si>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</si>
  <si>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</si>
  <si>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</si>
  <si>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</si>
  <si>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</si>
  <si>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</si>
  <si>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</si>
  <si>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</si>
  <si>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</si>
  <si>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</si>
  <si>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</si>
  <si>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</si>
  <si>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</si>
  <si>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</si>
  <si>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</si>
  <si>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</si>
  <si>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</si>
  <si>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</si>
  <si>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</si>
  <si>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</si>
  <si>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</si>
  <si>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</si>
  <si>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</si>
  <si>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</si>
  <si>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</si>
  <si>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</si>
  <si>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</si>
  <si>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</si>
  <si>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</si>
  <si>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</si>
  <si>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</si>
  <si>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</si>
  <si>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</si>
  <si>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</si>
  <si>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</si>
  <si>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</si>
  <si>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</si>
  <si>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</si>
  <si>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</si>
  <si>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</si>
  <si>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</si>
  <si>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</si>
  <si>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</si>
  <si>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</si>
  <si>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</si>
  <si>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</si>
  <si>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</si>
  <si>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</si>
  <si>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</si>
  <si>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</si>
  <si>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</si>
  <si>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</si>
  <si>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</si>
  <si>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</si>
  <si>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</si>
  <si>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</si>
  <si>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</si>
  <si>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</si>
  <si>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</si>
  <si>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</si>
  <si>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</si>
  <si>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</si>
  <si>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</si>
  <si>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</si>
  <si>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</si>
  <si>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</si>
  <si>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</si>
  <si>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</si>
  <si>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</si>
  <si>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</si>
  <si>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</si>
  <si>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</si>
  <si>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</si>
  <si>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</si>
  <si>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</si>
  <si>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</si>
  <si>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</si>
  <si>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</si>
  <si>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</si>
  <si>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02/07/19 - VENCIMENTO 10/07/19</t>
  </si>
  <si>
    <t>Imperial</t>
  </si>
  <si>
    <t>Área 5.1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</si>
</sst>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7" width="17.625" style="1" bestFit="1" customWidth="1"/>
    <col min="18" max="18" width="20.125" style="1" bestFit="1" customWidth="1"/>
    <col min="19" max="19" width="9.375" style="1" bestFit="1" customWidth="1"/>
    <col min="20" max="20" width="16.75390625" style="1" bestFit="1" customWidth="1"/>
    <col min="21" max="16384" width="9.00390625" style="1" customWidth="1"/>
  </cols>
  <sheetData>
    <row r="1" spans="1:18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 t="s">
        <v>2</v>
      </c>
    </row>
    <row r="5" spans="1:18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4" t="s">
        <v>98</v>
      </c>
      <c r="R5" s="74"/>
    </row>
    <row r="6" spans="1:18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3" t="s">
        <v>99</v>
      </c>
      <c r="R6" s="74"/>
    </row>
    <row r="7" spans="1:29" ht="18.75" customHeight="1">
      <c r="A7" s="9" t="s">
        <v>3</v>
      </c>
      <c r="B7" s="10">
        <f aca="true" t="shared" si="0" ref="B7:Q7">B8+B18+B22</f>
        <v>371019</v>
      </c>
      <c r="C7" s="10">
        <f>C8+C18+C22</f>
        <v>74068</v>
      </c>
      <c r="D7" s="10">
        <f>D8+D18+D22</f>
        <v>238319</v>
      </c>
      <c r="E7" s="10">
        <f t="shared" si="0"/>
        <v>78126</v>
      </c>
      <c r="F7" s="10">
        <f t="shared" si="0"/>
        <v>290474</v>
      </c>
      <c r="G7" s="10">
        <f t="shared" si="0"/>
        <v>65714</v>
      </c>
      <c r="H7" s="10">
        <f t="shared" si="0"/>
        <v>303389</v>
      </c>
      <c r="I7" s="10">
        <f t="shared" si="0"/>
        <v>469043</v>
      </c>
      <c r="J7" s="10">
        <f t="shared" si="0"/>
        <v>54369</v>
      </c>
      <c r="K7" s="10">
        <f t="shared" si="0"/>
        <v>266982</v>
      </c>
      <c r="L7" s="10">
        <f t="shared" si="0"/>
        <v>270564</v>
      </c>
      <c r="M7" s="10">
        <f t="shared" si="0"/>
        <v>393359</v>
      </c>
      <c r="N7" s="10">
        <f t="shared" si="0"/>
        <v>318652</v>
      </c>
      <c r="O7" s="10">
        <f t="shared" si="0"/>
        <v>134309</v>
      </c>
      <c r="P7" s="10">
        <f>P8+P18+P22</f>
        <v>88684</v>
      </c>
      <c r="Q7" s="10">
        <f t="shared" si="0"/>
        <v>0</v>
      </c>
      <c r="R7" s="10">
        <f>+R8+R18+R22</f>
        <v>3417071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17</v>
      </c>
      <c r="B8" s="12">
        <f aca="true" t="shared" si="1" ref="B8:Q8">+B9+B10+B14</f>
        <v>167122</v>
      </c>
      <c r="C8" s="12">
        <f>+C9+C10+C14</f>
        <v>33438</v>
      </c>
      <c r="D8" s="12">
        <f>+D9+D10+D14</f>
        <v>115803</v>
      </c>
      <c r="E8" s="12">
        <f t="shared" si="1"/>
        <v>37787</v>
      </c>
      <c r="F8" s="12">
        <f t="shared" si="1"/>
        <v>150928</v>
      </c>
      <c r="G8" s="12">
        <f t="shared" si="1"/>
        <v>30586</v>
      </c>
      <c r="H8" s="12">
        <f t="shared" si="1"/>
        <v>149080</v>
      </c>
      <c r="I8" s="12">
        <f t="shared" si="1"/>
        <v>230893</v>
      </c>
      <c r="J8" s="12">
        <f t="shared" si="1"/>
        <v>26527</v>
      </c>
      <c r="K8" s="12">
        <f t="shared" si="1"/>
        <v>124272</v>
      </c>
      <c r="L8" s="12">
        <f t="shared" si="1"/>
        <v>130267</v>
      </c>
      <c r="M8" s="12">
        <f t="shared" si="1"/>
        <v>199232</v>
      </c>
      <c r="N8" s="12">
        <f t="shared" si="1"/>
        <v>151696</v>
      </c>
      <c r="O8" s="12">
        <f t="shared" si="1"/>
        <v>72113</v>
      </c>
      <c r="P8" s="12">
        <f>+P9+P10+P14</f>
        <v>50207</v>
      </c>
      <c r="Q8" s="12">
        <f t="shared" si="1"/>
        <v>0</v>
      </c>
      <c r="R8" s="12">
        <f>SUM(B8:Q8)</f>
        <v>1669951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59</v>
      </c>
      <c r="B9" s="14">
        <v>13855</v>
      </c>
      <c r="C9" s="14">
        <v>2698</v>
      </c>
      <c r="D9" s="14">
        <v>11783</v>
      </c>
      <c r="E9" s="14">
        <v>4676</v>
      </c>
      <c r="F9" s="14">
        <v>9567</v>
      </c>
      <c r="G9" s="14">
        <v>2342</v>
      </c>
      <c r="H9" s="14">
        <v>10285</v>
      </c>
      <c r="I9" s="14">
        <v>18434</v>
      </c>
      <c r="J9" s="14">
        <v>3006</v>
      </c>
      <c r="K9" s="14">
        <v>13646</v>
      </c>
      <c r="L9" s="14">
        <v>12988</v>
      </c>
      <c r="M9" s="14">
        <v>11271</v>
      </c>
      <c r="N9" s="14">
        <v>10409</v>
      </c>
      <c r="O9" s="14">
        <v>7075</v>
      </c>
      <c r="P9" s="14">
        <v>4989</v>
      </c>
      <c r="Q9" s="14">
        <v>0</v>
      </c>
      <c r="R9" s="12">
        <f aca="true" t="shared" si="2" ref="R9:R17">SUM(B9:Q9)</f>
        <v>137024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6" t="s">
        <v>12</v>
      </c>
      <c r="B10" s="14">
        <f aca="true" t="shared" si="3" ref="B10:Q10">B11+B12+B13</f>
        <v>144977</v>
      </c>
      <c r="C10" s="14">
        <f t="shared" si="3"/>
        <v>29109</v>
      </c>
      <c r="D10" s="14">
        <f t="shared" si="3"/>
        <v>98687</v>
      </c>
      <c r="E10" s="14">
        <f t="shared" si="3"/>
        <v>31299</v>
      </c>
      <c r="F10" s="14">
        <f t="shared" si="3"/>
        <v>134303</v>
      </c>
      <c r="G10" s="14">
        <f t="shared" si="3"/>
        <v>26764</v>
      </c>
      <c r="H10" s="14">
        <f t="shared" si="3"/>
        <v>131022</v>
      </c>
      <c r="I10" s="14">
        <f t="shared" si="3"/>
        <v>200119</v>
      </c>
      <c r="J10" s="14">
        <f t="shared" si="3"/>
        <v>22344</v>
      </c>
      <c r="K10" s="14">
        <f t="shared" si="3"/>
        <v>104833</v>
      </c>
      <c r="L10" s="14">
        <f t="shared" si="3"/>
        <v>111094</v>
      </c>
      <c r="M10" s="14">
        <f t="shared" si="3"/>
        <v>178043</v>
      </c>
      <c r="N10" s="14">
        <f t="shared" si="3"/>
        <v>132992</v>
      </c>
      <c r="O10" s="14">
        <f t="shared" si="3"/>
        <v>61926</v>
      </c>
      <c r="P10" s="14">
        <f>P11+P12+P13</f>
        <v>43344</v>
      </c>
      <c r="Q10" s="14">
        <f t="shared" si="3"/>
        <v>0</v>
      </c>
      <c r="R10" s="12">
        <f t="shared" si="2"/>
        <v>1450856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5" t="s">
        <v>4</v>
      </c>
      <c r="B11" s="14">
        <v>68256</v>
      </c>
      <c r="C11" s="14">
        <v>13848</v>
      </c>
      <c r="D11" s="14">
        <v>46664</v>
      </c>
      <c r="E11" s="14">
        <v>16182</v>
      </c>
      <c r="F11" s="14">
        <v>61105</v>
      </c>
      <c r="G11" s="14">
        <v>12607</v>
      </c>
      <c r="H11" s="14">
        <v>60612</v>
      </c>
      <c r="I11" s="14">
        <v>94144</v>
      </c>
      <c r="J11" s="14">
        <v>11177</v>
      </c>
      <c r="K11" s="14">
        <v>51690</v>
      </c>
      <c r="L11" s="14">
        <v>52567</v>
      </c>
      <c r="M11" s="14">
        <v>86236</v>
      </c>
      <c r="N11" s="14">
        <v>63598</v>
      </c>
      <c r="O11" s="14">
        <v>28436</v>
      </c>
      <c r="P11" s="14">
        <v>19677</v>
      </c>
      <c r="Q11" s="14">
        <v>0</v>
      </c>
      <c r="R11" s="12">
        <f t="shared" si="2"/>
        <v>686799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5" t="s">
        <v>5</v>
      </c>
      <c r="B12" s="14">
        <v>72215</v>
      </c>
      <c r="C12" s="14">
        <v>14415</v>
      </c>
      <c r="D12" s="14">
        <v>47919</v>
      </c>
      <c r="E12" s="14">
        <v>14019</v>
      </c>
      <c r="F12" s="14">
        <v>69858</v>
      </c>
      <c r="G12" s="14">
        <v>13098</v>
      </c>
      <c r="H12" s="14">
        <v>65970</v>
      </c>
      <c r="I12" s="14">
        <v>97487</v>
      </c>
      <c r="J12" s="14">
        <v>10442</v>
      </c>
      <c r="K12" s="14">
        <v>49590</v>
      </c>
      <c r="L12" s="14">
        <v>54944</v>
      </c>
      <c r="M12" s="14">
        <v>87281</v>
      </c>
      <c r="N12" s="14">
        <v>65590</v>
      </c>
      <c r="O12" s="14">
        <v>31474</v>
      </c>
      <c r="P12" s="14">
        <v>22295</v>
      </c>
      <c r="Q12" s="14">
        <v>0</v>
      </c>
      <c r="R12" s="12">
        <f t="shared" si="2"/>
        <v>716597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5" t="s">
        <v>6</v>
      </c>
      <c r="B13" s="14">
        <v>4506</v>
      </c>
      <c r="C13" s="14">
        <v>846</v>
      </c>
      <c r="D13" s="14">
        <v>4104</v>
      </c>
      <c r="E13" s="14">
        <v>1098</v>
      </c>
      <c r="F13" s="14">
        <v>3340</v>
      </c>
      <c r="G13" s="14">
        <v>1059</v>
      </c>
      <c r="H13" s="14">
        <v>4440</v>
      </c>
      <c r="I13" s="14">
        <v>8488</v>
      </c>
      <c r="J13" s="14">
        <v>725</v>
      </c>
      <c r="K13" s="14">
        <v>3553</v>
      </c>
      <c r="L13" s="14">
        <v>3583</v>
      </c>
      <c r="M13" s="14">
        <v>4526</v>
      </c>
      <c r="N13" s="14">
        <v>3804</v>
      </c>
      <c r="O13" s="14">
        <v>2016</v>
      </c>
      <c r="P13" s="14">
        <v>1372</v>
      </c>
      <c r="Q13" s="14">
        <v>0</v>
      </c>
      <c r="R13" s="12">
        <f t="shared" si="2"/>
        <v>47460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6" t="s">
        <v>16</v>
      </c>
      <c r="B14" s="14">
        <f aca="true" t="shared" si="4" ref="B14:Q14">B15+B16+B17</f>
        <v>8290</v>
      </c>
      <c r="C14" s="14">
        <f t="shared" si="4"/>
        <v>1631</v>
      </c>
      <c r="D14" s="14">
        <f t="shared" si="4"/>
        <v>5333</v>
      </c>
      <c r="E14" s="14">
        <f t="shared" si="4"/>
        <v>1812</v>
      </c>
      <c r="F14" s="14">
        <f t="shared" si="4"/>
        <v>7058</v>
      </c>
      <c r="G14" s="14">
        <f t="shared" si="4"/>
        <v>1480</v>
      </c>
      <c r="H14" s="14">
        <f t="shared" si="4"/>
        <v>7773</v>
      </c>
      <c r="I14" s="14">
        <f t="shared" si="4"/>
        <v>12340</v>
      </c>
      <c r="J14" s="14">
        <f t="shared" si="4"/>
        <v>1177</v>
      </c>
      <c r="K14" s="14">
        <f t="shared" si="4"/>
        <v>5793</v>
      </c>
      <c r="L14" s="14">
        <f t="shared" si="4"/>
        <v>6185</v>
      </c>
      <c r="M14" s="14">
        <f t="shared" si="4"/>
        <v>9918</v>
      </c>
      <c r="N14" s="14">
        <f t="shared" si="4"/>
        <v>8295</v>
      </c>
      <c r="O14" s="14">
        <f t="shared" si="4"/>
        <v>3112</v>
      </c>
      <c r="P14" s="14">
        <f>P15+P16+P17</f>
        <v>1874</v>
      </c>
      <c r="Q14" s="14">
        <f t="shared" si="4"/>
        <v>0</v>
      </c>
      <c r="R14" s="12">
        <f t="shared" si="2"/>
        <v>82071</v>
      </c>
    </row>
    <row r="15" spans="1:29" ht="18.75" customHeight="1">
      <c r="A15" s="15" t="s">
        <v>13</v>
      </c>
      <c r="B15" s="14">
        <v>8280</v>
      </c>
      <c r="C15" s="14">
        <v>1631</v>
      </c>
      <c r="D15" s="14">
        <v>5328</v>
      </c>
      <c r="E15" s="14">
        <v>1811</v>
      </c>
      <c r="F15" s="14">
        <v>7051</v>
      </c>
      <c r="G15" s="14">
        <v>1479</v>
      </c>
      <c r="H15" s="14">
        <v>7771</v>
      </c>
      <c r="I15" s="14">
        <v>12333</v>
      </c>
      <c r="J15" s="14">
        <v>1174</v>
      </c>
      <c r="K15" s="14">
        <v>5788</v>
      </c>
      <c r="L15" s="14">
        <v>6176</v>
      </c>
      <c r="M15" s="14">
        <v>9897</v>
      </c>
      <c r="N15" s="14">
        <v>8278</v>
      </c>
      <c r="O15" s="14">
        <v>3105</v>
      </c>
      <c r="P15" s="14">
        <v>1870</v>
      </c>
      <c r="Q15" s="14">
        <v>0</v>
      </c>
      <c r="R15" s="12">
        <f t="shared" si="2"/>
        <v>81972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5" t="s">
        <v>14</v>
      </c>
      <c r="B16" s="14">
        <v>7</v>
      </c>
      <c r="C16" s="14">
        <v>0</v>
      </c>
      <c r="D16" s="14">
        <v>3</v>
      </c>
      <c r="E16" s="14">
        <v>0</v>
      </c>
      <c r="F16" s="14">
        <v>7</v>
      </c>
      <c r="G16" s="14">
        <v>0</v>
      </c>
      <c r="H16" s="14">
        <v>0</v>
      </c>
      <c r="I16" s="14">
        <v>3</v>
      </c>
      <c r="J16" s="14">
        <v>3</v>
      </c>
      <c r="K16" s="14">
        <v>2</v>
      </c>
      <c r="L16" s="14">
        <v>7</v>
      </c>
      <c r="M16" s="14">
        <v>14</v>
      </c>
      <c r="N16" s="14">
        <v>6</v>
      </c>
      <c r="O16" s="14">
        <v>3</v>
      </c>
      <c r="P16" s="14">
        <v>4</v>
      </c>
      <c r="Q16" s="14">
        <v>0</v>
      </c>
      <c r="R16" s="12">
        <f t="shared" si="2"/>
        <v>59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5" t="s">
        <v>15</v>
      </c>
      <c r="B17" s="14">
        <v>3</v>
      </c>
      <c r="C17" s="14">
        <v>0</v>
      </c>
      <c r="D17" s="14">
        <v>2</v>
      </c>
      <c r="E17" s="14">
        <v>1</v>
      </c>
      <c r="F17" s="14">
        <v>0</v>
      </c>
      <c r="G17" s="14">
        <v>1</v>
      </c>
      <c r="H17" s="14">
        <v>2</v>
      </c>
      <c r="I17" s="14">
        <v>4</v>
      </c>
      <c r="J17" s="14">
        <v>0</v>
      </c>
      <c r="K17" s="14">
        <v>3</v>
      </c>
      <c r="L17" s="14">
        <v>2</v>
      </c>
      <c r="M17" s="14">
        <v>7</v>
      </c>
      <c r="N17" s="14">
        <v>11</v>
      </c>
      <c r="O17" s="14">
        <v>4</v>
      </c>
      <c r="P17" s="14">
        <v>0</v>
      </c>
      <c r="Q17" s="14">
        <v>0</v>
      </c>
      <c r="R17" s="12">
        <f t="shared" si="2"/>
        <v>40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7</v>
      </c>
      <c r="B18" s="18">
        <f aca="true" t="shared" si="5" ref="B18:Q18">B19+B20+B21</f>
        <v>107095</v>
      </c>
      <c r="C18" s="18">
        <f t="shared" si="5"/>
        <v>20053</v>
      </c>
      <c r="D18" s="18">
        <f t="shared" si="5"/>
        <v>57112</v>
      </c>
      <c r="E18" s="18">
        <f t="shared" si="5"/>
        <v>19435</v>
      </c>
      <c r="F18" s="18">
        <f t="shared" si="5"/>
        <v>60820</v>
      </c>
      <c r="G18" s="18">
        <f t="shared" si="5"/>
        <v>14347</v>
      </c>
      <c r="H18" s="18">
        <f t="shared" si="5"/>
        <v>68055</v>
      </c>
      <c r="I18" s="18">
        <f t="shared" si="5"/>
        <v>103829</v>
      </c>
      <c r="J18" s="18">
        <f t="shared" si="5"/>
        <v>13203</v>
      </c>
      <c r="K18" s="18">
        <f t="shared" si="5"/>
        <v>68973</v>
      </c>
      <c r="L18" s="18">
        <f t="shared" si="5"/>
        <v>67493</v>
      </c>
      <c r="M18" s="18">
        <f t="shared" si="5"/>
        <v>104890</v>
      </c>
      <c r="N18" s="18">
        <f t="shared" si="5"/>
        <v>98325</v>
      </c>
      <c r="O18" s="18">
        <f t="shared" si="5"/>
        <v>39069</v>
      </c>
      <c r="P18" s="18">
        <f>P19+P20+P21</f>
        <v>23991</v>
      </c>
      <c r="Q18" s="18">
        <f t="shared" si="5"/>
        <v>0</v>
      </c>
      <c r="R18" s="12">
        <f aca="true" t="shared" si="6" ref="R18:R24">SUM(B18:Q18)</f>
        <v>866690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8</v>
      </c>
      <c r="B19" s="14">
        <v>52629</v>
      </c>
      <c r="C19" s="14">
        <v>10014</v>
      </c>
      <c r="D19" s="14">
        <v>29272</v>
      </c>
      <c r="E19" s="14">
        <v>11192</v>
      </c>
      <c r="F19" s="14">
        <v>28072</v>
      </c>
      <c r="G19" s="14">
        <v>7212</v>
      </c>
      <c r="H19" s="14">
        <v>33077</v>
      </c>
      <c r="I19" s="14">
        <v>52299</v>
      </c>
      <c r="J19" s="14">
        <v>7339</v>
      </c>
      <c r="K19" s="14">
        <v>37090</v>
      </c>
      <c r="L19" s="14">
        <v>34010</v>
      </c>
      <c r="M19" s="14">
        <v>52994</v>
      </c>
      <c r="N19" s="14">
        <v>49413</v>
      </c>
      <c r="O19" s="14">
        <v>19651</v>
      </c>
      <c r="P19" s="14">
        <v>11734</v>
      </c>
      <c r="Q19" s="14">
        <v>0</v>
      </c>
      <c r="R19" s="12">
        <f t="shared" si="6"/>
        <v>435998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9</v>
      </c>
      <c r="B20" s="14">
        <v>51996</v>
      </c>
      <c r="C20" s="14">
        <v>9557</v>
      </c>
      <c r="D20" s="14">
        <v>26247</v>
      </c>
      <c r="E20" s="14">
        <v>7709</v>
      </c>
      <c r="F20" s="14">
        <v>31450</v>
      </c>
      <c r="G20" s="14">
        <v>6710</v>
      </c>
      <c r="H20" s="14">
        <v>33261</v>
      </c>
      <c r="I20" s="14">
        <v>48171</v>
      </c>
      <c r="J20" s="14">
        <v>5569</v>
      </c>
      <c r="K20" s="14">
        <v>30331</v>
      </c>
      <c r="L20" s="14">
        <v>31852</v>
      </c>
      <c r="M20" s="14">
        <v>49726</v>
      </c>
      <c r="N20" s="14">
        <v>46791</v>
      </c>
      <c r="O20" s="14">
        <v>18439</v>
      </c>
      <c r="P20" s="14">
        <v>11712</v>
      </c>
      <c r="Q20" s="14">
        <v>0</v>
      </c>
      <c r="R20" s="12">
        <f t="shared" si="6"/>
        <v>409521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10</v>
      </c>
      <c r="B21" s="14">
        <v>2470</v>
      </c>
      <c r="C21" s="14">
        <v>482</v>
      </c>
      <c r="D21" s="14">
        <v>1593</v>
      </c>
      <c r="E21" s="14">
        <v>534</v>
      </c>
      <c r="F21" s="14">
        <v>1298</v>
      </c>
      <c r="G21" s="14">
        <v>425</v>
      </c>
      <c r="H21" s="14">
        <v>1717</v>
      </c>
      <c r="I21" s="14">
        <v>3359</v>
      </c>
      <c r="J21" s="14">
        <v>295</v>
      </c>
      <c r="K21" s="14">
        <v>1552</v>
      </c>
      <c r="L21" s="14">
        <v>1631</v>
      </c>
      <c r="M21" s="14">
        <v>2170</v>
      </c>
      <c r="N21" s="14">
        <v>2121</v>
      </c>
      <c r="O21" s="14">
        <v>979</v>
      </c>
      <c r="P21" s="14">
        <v>545</v>
      </c>
      <c r="Q21" s="14">
        <v>0</v>
      </c>
      <c r="R21" s="12">
        <f t="shared" si="6"/>
        <v>21171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11</v>
      </c>
      <c r="B22" s="14">
        <f aca="true" t="shared" si="7" ref="B22:Q22">B23+B24</f>
        <v>96802</v>
      </c>
      <c r="C22" s="14">
        <f t="shared" si="7"/>
        <v>20577</v>
      </c>
      <c r="D22" s="14">
        <f t="shared" si="7"/>
        <v>65404</v>
      </c>
      <c r="E22" s="14">
        <f t="shared" si="7"/>
        <v>20904</v>
      </c>
      <c r="F22" s="14">
        <f t="shared" si="7"/>
        <v>78726</v>
      </c>
      <c r="G22" s="14">
        <f t="shared" si="7"/>
        <v>20781</v>
      </c>
      <c r="H22" s="14">
        <f t="shared" si="7"/>
        <v>86254</v>
      </c>
      <c r="I22" s="14">
        <f t="shared" si="7"/>
        <v>134321</v>
      </c>
      <c r="J22" s="14">
        <f t="shared" si="7"/>
        <v>14639</v>
      </c>
      <c r="K22" s="14">
        <f t="shared" si="7"/>
        <v>73737</v>
      </c>
      <c r="L22" s="14">
        <f t="shared" si="7"/>
        <v>72804</v>
      </c>
      <c r="M22" s="14">
        <f t="shared" si="7"/>
        <v>89237</v>
      </c>
      <c r="N22" s="14">
        <f t="shared" si="7"/>
        <v>68631</v>
      </c>
      <c r="O22" s="14">
        <f t="shared" si="7"/>
        <v>23127</v>
      </c>
      <c r="P22" s="14">
        <f>P23+P24</f>
        <v>14486</v>
      </c>
      <c r="Q22" s="14">
        <f t="shared" si="7"/>
        <v>0</v>
      </c>
      <c r="R22" s="12">
        <f t="shared" si="6"/>
        <v>880430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27</v>
      </c>
      <c r="B23" s="14">
        <v>65619</v>
      </c>
      <c r="C23" s="14">
        <v>13706</v>
      </c>
      <c r="D23" s="14">
        <v>49364</v>
      </c>
      <c r="E23" s="14">
        <v>15762</v>
      </c>
      <c r="F23" s="14">
        <v>53313</v>
      </c>
      <c r="G23" s="14">
        <v>15420</v>
      </c>
      <c r="H23" s="14">
        <v>61903</v>
      </c>
      <c r="I23" s="14">
        <v>99609</v>
      </c>
      <c r="J23" s="14">
        <v>11734</v>
      </c>
      <c r="K23" s="14">
        <v>55555</v>
      </c>
      <c r="L23" s="14">
        <v>52501</v>
      </c>
      <c r="M23" s="14">
        <v>64290</v>
      </c>
      <c r="N23" s="14">
        <v>50374</v>
      </c>
      <c r="O23" s="14">
        <v>17034</v>
      </c>
      <c r="P23" s="14">
        <v>9852</v>
      </c>
      <c r="Q23" s="14">
        <v>0</v>
      </c>
      <c r="R23" s="12">
        <f t="shared" si="6"/>
        <v>636036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28</v>
      </c>
      <c r="B24" s="14">
        <v>31183</v>
      </c>
      <c r="C24" s="14">
        <v>6871</v>
      </c>
      <c r="D24" s="14">
        <v>16040</v>
      </c>
      <c r="E24" s="14">
        <v>5142</v>
      </c>
      <c r="F24" s="14">
        <v>25413</v>
      </c>
      <c r="G24" s="14">
        <v>5361</v>
      </c>
      <c r="H24" s="14">
        <v>24351</v>
      </c>
      <c r="I24" s="14">
        <v>34712</v>
      </c>
      <c r="J24" s="14">
        <v>2905</v>
      </c>
      <c r="K24" s="14">
        <v>18182</v>
      </c>
      <c r="L24" s="14">
        <v>20303</v>
      </c>
      <c r="M24" s="14">
        <v>24947</v>
      </c>
      <c r="N24" s="14">
        <v>18257</v>
      </c>
      <c r="O24" s="14">
        <v>6093</v>
      </c>
      <c r="P24" s="14">
        <v>4634</v>
      </c>
      <c r="Q24" s="14">
        <v>0</v>
      </c>
      <c r="R24" s="12">
        <f t="shared" si="6"/>
        <v>244394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23">
        <v>0</v>
      </c>
      <c r="R26" s="58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20" ht="18.75" customHeight="1">
      <c r="A28" s="55" t="s">
        <v>60</v>
      </c>
      <c r="B28" s="56">
        <f>B29+B30</f>
        <v>838243.6763</v>
      </c>
      <c r="C28" s="56">
        <f>C29+C30</f>
        <v>192805.0324</v>
      </c>
      <c r="D28" s="56">
        <f>D29+D30</f>
        <v>558601.4145000001</v>
      </c>
      <c r="E28" s="56">
        <f aca="true" t="shared" si="8" ref="E28:Q28">E29+E30</f>
        <v>216680.3828</v>
      </c>
      <c r="F28" s="56">
        <f t="shared" si="8"/>
        <v>613007.382</v>
      </c>
      <c r="G28" s="56">
        <f t="shared" si="8"/>
        <v>205106.5368</v>
      </c>
      <c r="H28" s="56">
        <f t="shared" si="8"/>
        <v>738696.3282999999</v>
      </c>
      <c r="I28" s="56">
        <f t="shared" si="8"/>
        <v>923152.6854000001</v>
      </c>
      <c r="J28" s="56">
        <f t="shared" si="8"/>
        <v>136194.345</v>
      </c>
      <c r="K28" s="56">
        <f t="shared" si="8"/>
        <v>614047.0584000001</v>
      </c>
      <c r="L28" s="56">
        <f t="shared" si="8"/>
        <v>727687.3119999999</v>
      </c>
      <c r="M28" s="56">
        <f t="shared" si="8"/>
        <v>923547.1257000001</v>
      </c>
      <c r="N28" s="56">
        <f t="shared" si="8"/>
        <v>835834.3088</v>
      </c>
      <c r="O28" s="56">
        <f t="shared" si="8"/>
        <v>448469.0578</v>
      </c>
      <c r="P28" s="56">
        <f>P29+P30</f>
        <v>249521.8344</v>
      </c>
      <c r="Q28" s="56">
        <f t="shared" si="8"/>
        <v>0</v>
      </c>
      <c r="R28" s="56">
        <f>SUM(B28:Q28)</f>
        <v>8221594.480599999</v>
      </c>
      <c r="T28" s="62"/>
    </row>
    <row r="29" spans="1:18" ht="18.75" customHeight="1">
      <c r="A29" s="54" t="s">
        <v>38</v>
      </c>
      <c r="B29" s="52">
        <f aca="true" t="shared" si="9" ref="B29:Q29">B26*B7</f>
        <v>833939.4063</v>
      </c>
      <c r="C29" s="52">
        <f>C26*C7</f>
        <v>191599.1024</v>
      </c>
      <c r="D29" s="52">
        <f>D26*D7</f>
        <v>551827.6445</v>
      </c>
      <c r="E29" s="52">
        <f t="shared" si="9"/>
        <v>215455.8828</v>
      </c>
      <c r="F29" s="52">
        <f t="shared" si="9"/>
        <v>600700.232</v>
      </c>
      <c r="G29" s="52">
        <f t="shared" si="9"/>
        <v>205106.5368</v>
      </c>
      <c r="H29" s="52">
        <f t="shared" si="9"/>
        <v>720457.8583</v>
      </c>
      <c r="I29" s="52">
        <f t="shared" si="9"/>
        <v>918292.3854</v>
      </c>
      <c r="J29" s="52">
        <f t="shared" si="9"/>
        <v>136194.345</v>
      </c>
      <c r="K29" s="52">
        <f t="shared" si="9"/>
        <v>610374.2484</v>
      </c>
      <c r="L29" s="52">
        <f t="shared" si="9"/>
        <v>709012.9619999999</v>
      </c>
      <c r="M29" s="52">
        <f t="shared" si="9"/>
        <v>901696.8357</v>
      </c>
      <c r="N29" s="52">
        <f t="shared" si="9"/>
        <v>817151.1888</v>
      </c>
      <c r="O29" s="52">
        <f t="shared" si="9"/>
        <v>434382.1678</v>
      </c>
      <c r="P29" s="52">
        <f>P26*P7</f>
        <v>245353.1544</v>
      </c>
      <c r="Q29" s="52">
        <f t="shared" si="9"/>
        <v>0</v>
      </c>
      <c r="R29" s="53">
        <f>SUM(B29:Q29)</f>
        <v>8091543.950599999</v>
      </c>
    </row>
    <row r="30" spans="1:29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2">
        <v>0</v>
      </c>
      <c r="R30" s="53">
        <f>SUM(B30:Q30)</f>
        <v>130050.53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9"/>
    </row>
    <row r="32" spans="1:18" ht="18.75" customHeight="1">
      <c r="A32" s="2" t="s">
        <v>58</v>
      </c>
      <c r="B32" s="25">
        <f aca="true" t="shared" si="10" ref="B32:R32">+B33+B35+B42+B43+B44-B45</f>
        <v>-59576.5</v>
      </c>
      <c r="C32" s="25">
        <f>+C33+C35+C42+C43+C44-C45</f>
        <v>-11601.4</v>
      </c>
      <c r="D32" s="25">
        <f>+D33+D35+D42+D43+D44-D45</f>
        <v>-50666.9</v>
      </c>
      <c r="E32" s="25">
        <f t="shared" si="10"/>
        <v>-20106.8</v>
      </c>
      <c r="F32" s="25">
        <f t="shared" si="10"/>
        <v>-41138.1</v>
      </c>
      <c r="G32" s="25">
        <f t="shared" si="10"/>
        <v>-10070.6</v>
      </c>
      <c r="H32" s="25">
        <f t="shared" si="10"/>
        <v>-44225.5</v>
      </c>
      <c r="I32" s="25">
        <f t="shared" si="10"/>
        <v>-79266.2</v>
      </c>
      <c r="J32" s="25">
        <f t="shared" si="10"/>
        <v>-12925.8</v>
      </c>
      <c r="K32" s="25">
        <f t="shared" si="10"/>
        <v>-59688.8</v>
      </c>
      <c r="L32" s="25">
        <f t="shared" si="10"/>
        <v>-55848.4</v>
      </c>
      <c r="M32" s="25">
        <f t="shared" si="10"/>
        <v>-48465.3</v>
      </c>
      <c r="N32" s="25">
        <f t="shared" si="10"/>
        <v>-44758.7</v>
      </c>
      <c r="O32" s="25">
        <f t="shared" si="10"/>
        <v>-31096.5</v>
      </c>
      <c r="P32" s="25">
        <f>+P33+P35+P42+P43+P44-P45</f>
        <v>-21452.7</v>
      </c>
      <c r="Q32" s="25">
        <f t="shared" si="10"/>
        <v>0</v>
      </c>
      <c r="R32" s="25">
        <f t="shared" si="10"/>
        <v>-590888.2</v>
      </c>
    </row>
    <row r="33" spans="1:18" ht="18.75" customHeight="1">
      <c r="A33" s="17" t="s">
        <v>62</v>
      </c>
      <c r="B33" s="26">
        <f>+B34</f>
        <v>-59576.5</v>
      </c>
      <c r="C33" s="26">
        <f>+C34</f>
        <v>-11601.4</v>
      </c>
      <c r="D33" s="26">
        <f>+D34</f>
        <v>-50666.9</v>
      </c>
      <c r="E33" s="26">
        <f aca="true" t="shared" si="11" ref="E33:R33">+E34</f>
        <v>-20106.8</v>
      </c>
      <c r="F33" s="26">
        <f t="shared" si="11"/>
        <v>-41138.1</v>
      </c>
      <c r="G33" s="26">
        <f t="shared" si="11"/>
        <v>-10070.6</v>
      </c>
      <c r="H33" s="26">
        <f t="shared" si="11"/>
        <v>-44225.5</v>
      </c>
      <c r="I33" s="26">
        <f t="shared" si="11"/>
        <v>-79266.2</v>
      </c>
      <c r="J33" s="26">
        <f t="shared" si="11"/>
        <v>-12925.8</v>
      </c>
      <c r="K33" s="26">
        <f t="shared" si="11"/>
        <v>-58677.8</v>
      </c>
      <c r="L33" s="26">
        <f t="shared" si="11"/>
        <v>-55848.4</v>
      </c>
      <c r="M33" s="26">
        <f t="shared" si="11"/>
        <v>-48465.3</v>
      </c>
      <c r="N33" s="26">
        <f t="shared" si="11"/>
        <v>-44758.7</v>
      </c>
      <c r="O33" s="26">
        <f t="shared" si="11"/>
        <v>-30422.5</v>
      </c>
      <c r="P33" s="26">
        <f t="shared" si="11"/>
        <v>-21452.7</v>
      </c>
      <c r="Q33" s="26">
        <f t="shared" si="11"/>
        <v>0</v>
      </c>
      <c r="R33" s="26">
        <f t="shared" si="11"/>
        <v>-589203.2</v>
      </c>
    </row>
    <row r="34" spans="1:29" ht="18.75" customHeight="1">
      <c r="A34" s="13" t="s">
        <v>39</v>
      </c>
      <c r="B34" s="20">
        <f aca="true" t="shared" si="12" ref="B34:G34">ROUND(-B9*$F$3,2)</f>
        <v>-59576.5</v>
      </c>
      <c r="C34" s="20">
        <f t="shared" si="12"/>
        <v>-11601.4</v>
      </c>
      <c r="D34" s="20">
        <f t="shared" si="12"/>
        <v>-50666.9</v>
      </c>
      <c r="E34" s="20">
        <f t="shared" si="12"/>
        <v>-20106.8</v>
      </c>
      <c r="F34" s="20">
        <f t="shared" si="12"/>
        <v>-41138.1</v>
      </c>
      <c r="G34" s="20">
        <f t="shared" si="12"/>
        <v>-10070.6</v>
      </c>
      <c r="H34" s="20">
        <f aca="true" t="shared" si="13" ref="H34:Q34">ROUND(-H9*$F$3,2)</f>
        <v>-44225.5</v>
      </c>
      <c r="I34" s="20">
        <f t="shared" si="13"/>
        <v>-79266.2</v>
      </c>
      <c r="J34" s="20">
        <f t="shared" si="13"/>
        <v>-12925.8</v>
      </c>
      <c r="K34" s="20">
        <f>ROUND(-K9*$F$3,2)</f>
        <v>-58677.8</v>
      </c>
      <c r="L34" s="20">
        <f>ROUND(-L9*$F$3,2)</f>
        <v>-55848.4</v>
      </c>
      <c r="M34" s="20">
        <f>ROUND(-M9*$F$3,2)</f>
        <v>-48465.3</v>
      </c>
      <c r="N34" s="20">
        <f>ROUND(-N9*$F$3,2)</f>
        <v>-44758.7</v>
      </c>
      <c r="O34" s="20">
        <f t="shared" si="13"/>
        <v>-30422.5</v>
      </c>
      <c r="P34" s="20">
        <f>ROUND(-P9*$F$3,2)</f>
        <v>-21452.7</v>
      </c>
      <c r="Q34" s="20">
        <f t="shared" si="13"/>
        <v>0</v>
      </c>
      <c r="R34" s="44">
        <f aca="true" t="shared" si="14" ref="R34:R45">SUM(B34:Q34)</f>
        <v>-589203.2</v>
      </c>
      <c r="S34"/>
      <c r="T34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-1011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-674</v>
      </c>
      <c r="P35" s="26">
        <f>SUM(P36:P41)</f>
        <v>0</v>
      </c>
      <c r="Q35" s="26">
        <f>SUM(Q36:Q41)</f>
        <v>-471.8</v>
      </c>
      <c r="R35" s="26">
        <f t="shared" si="14"/>
        <v>-2156.8</v>
      </c>
    </row>
    <row r="36" spans="1:29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 t="shared" si="14"/>
        <v>0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14"/>
        <v>0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 t="shared" si="14"/>
        <v>0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1">
        <f t="shared" si="14"/>
        <v>0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-1011</v>
      </c>
      <c r="L40" s="24">
        <v>0</v>
      </c>
      <c r="M40" s="24">
        <v>0</v>
      </c>
      <c r="N40" s="24">
        <v>0</v>
      </c>
      <c r="O40" s="24">
        <v>-674</v>
      </c>
      <c r="P40" s="24">
        <v>0</v>
      </c>
      <c r="Q40" s="24">
        <v>-471.8</v>
      </c>
      <c r="R40" s="24">
        <f t="shared" si="14"/>
        <v>-2156.8</v>
      </c>
      <c r="S40"/>
      <c r="T40" s="76"/>
      <c r="U40"/>
      <c r="V40"/>
      <c r="W40"/>
      <c r="X40"/>
      <c r="Y40"/>
      <c r="Z40"/>
      <c r="AA40"/>
      <c r="AB40"/>
      <c r="AC40"/>
    </row>
    <row r="41" spans="1:29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 t="shared" si="14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4">
        <f t="shared" si="14"/>
        <v>0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4">
        <f t="shared" si="14"/>
        <v>0</v>
      </c>
      <c r="S43"/>
      <c r="T43"/>
      <c r="U43"/>
      <c r="V43"/>
      <c r="W43"/>
      <c r="X43"/>
      <c r="Y43"/>
      <c r="Z43"/>
      <c r="AA43"/>
      <c r="AB43"/>
      <c r="AC43"/>
    </row>
    <row r="44" spans="1:22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-16899.47</v>
      </c>
      <c r="R44" s="20">
        <f t="shared" si="14"/>
        <v>-16899.47</v>
      </c>
      <c r="S44"/>
      <c r="T44"/>
      <c r="U44"/>
      <c r="V44"/>
    </row>
    <row r="45" spans="1:22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-17371.27</v>
      </c>
      <c r="R45" s="20">
        <f t="shared" si="14"/>
        <v>-17371.27</v>
      </c>
      <c r="S45"/>
      <c r="T45"/>
      <c r="U45"/>
      <c r="V45"/>
    </row>
    <row r="46" spans="1:29" ht="15.75">
      <c r="A46" s="2" t="s">
        <v>50</v>
      </c>
      <c r="B46" s="29">
        <f aca="true" t="shared" si="16" ref="B46:Q46">+B28+B32</f>
        <v>778667.1763</v>
      </c>
      <c r="C46" s="29">
        <f t="shared" si="16"/>
        <v>181203.6324</v>
      </c>
      <c r="D46" s="29">
        <f t="shared" si="16"/>
        <v>507934.51450000005</v>
      </c>
      <c r="E46" s="29">
        <f t="shared" si="16"/>
        <v>196573.5828</v>
      </c>
      <c r="F46" s="29">
        <f t="shared" si="16"/>
        <v>571869.282</v>
      </c>
      <c r="G46" s="29">
        <f t="shared" si="16"/>
        <v>195035.9368</v>
      </c>
      <c r="H46" s="29">
        <f t="shared" si="16"/>
        <v>694470.8282999999</v>
      </c>
      <c r="I46" s="29">
        <f t="shared" si="16"/>
        <v>843886.4854000001</v>
      </c>
      <c r="J46" s="29">
        <f t="shared" si="16"/>
        <v>123268.545</v>
      </c>
      <c r="K46" s="29">
        <f t="shared" si="16"/>
        <v>554358.2584</v>
      </c>
      <c r="L46" s="29">
        <f t="shared" si="16"/>
        <v>671838.9119999999</v>
      </c>
      <c r="M46" s="29">
        <f t="shared" si="16"/>
        <v>875081.8257</v>
      </c>
      <c r="N46" s="29">
        <f t="shared" si="16"/>
        <v>791075.6088</v>
      </c>
      <c r="O46" s="29">
        <f t="shared" si="16"/>
        <v>417372.5578</v>
      </c>
      <c r="P46" s="29">
        <f>+P28+P32</f>
        <v>228069.13439999998</v>
      </c>
      <c r="Q46" s="29">
        <f t="shared" si="16"/>
        <v>0</v>
      </c>
      <c r="R46" s="29">
        <f>SUM(B46:Q46)</f>
        <v>7630706.280599998</v>
      </c>
      <c r="S46" s="65"/>
      <c r="T46" s="67"/>
      <c r="U46"/>
      <c r="V46"/>
      <c r="W46"/>
      <c r="X46"/>
      <c r="Y46"/>
      <c r="Z46"/>
      <c r="AA46"/>
      <c r="AB46"/>
      <c r="AC46"/>
    </row>
    <row r="47" spans="1:22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5"/>
      <c r="R47" s="46"/>
      <c r="S47" s="67"/>
      <c r="T47" s="63"/>
      <c r="U47" s="65"/>
      <c r="V47"/>
    </row>
    <row r="48" spans="1:20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T48" s="64"/>
    </row>
    <row r="49" spans="1:20" ht="18.75" customHeight="1">
      <c r="A49" s="2" t="s">
        <v>51</v>
      </c>
      <c r="B49" s="35">
        <f>SUM(B50:B64)</f>
        <v>778667.18</v>
      </c>
      <c r="C49" s="35">
        <f aca="true" t="shared" si="17" ref="C49:Q49">SUM(C50:C64)</f>
        <v>181203.63</v>
      </c>
      <c r="D49" s="35">
        <f t="shared" si="17"/>
        <v>507934.51</v>
      </c>
      <c r="E49" s="35">
        <f t="shared" si="17"/>
        <v>196573.58</v>
      </c>
      <c r="F49" s="35">
        <f t="shared" si="17"/>
        <v>571869.28</v>
      </c>
      <c r="G49" s="35">
        <f t="shared" si="17"/>
        <v>195035.94</v>
      </c>
      <c r="H49" s="35">
        <f t="shared" si="17"/>
        <v>694470.83</v>
      </c>
      <c r="I49" s="35">
        <f t="shared" si="17"/>
        <v>843886.49</v>
      </c>
      <c r="J49" s="35">
        <f t="shared" si="17"/>
        <v>123268.55</v>
      </c>
      <c r="K49" s="35">
        <f t="shared" si="17"/>
        <v>554358.26</v>
      </c>
      <c r="L49" s="35">
        <f t="shared" si="17"/>
        <v>671838.91</v>
      </c>
      <c r="M49" s="35">
        <f t="shared" si="17"/>
        <v>875081.82</v>
      </c>
      <c r="N49" s="35">
        <f t="shared" si="17"/>
        <v>791075.61</v>
      </c>
      <c r="O49" s="35">
        <f t="shared" si="17"/>
        <v>417372.56</v>
      </c>
      <c r="P49" s="35">
        <f>SUM(P50:P64)</f>
        <v>228069.13</v>
      </c>
      <c r="Q49" s="35">
        <f t="shared" si="17"/>
        <v>0</v>
      </c>
      <c r="R49" s="29">
        <f>SUM(R50:R64)</f>
        <v>7630706.279999999</v>
      </c>
      <c r="T49" s="64"/>
    </row>
    <row r="50" spans="1:21" ht="18.75" customHeight="1">
      <c r="A50" s="17" t="s">
        <v>83</v>
      </c>
      <c r="B50" s="35">
        <v>778667.18</v>
      </c>
      <c r="C50" s="34">
        <v>0</v>
      </c>
      <c r="D50" s="35">
        <v>507934.51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9">
        <f>SUM(B50:Q50)</f>
        <v>1286601.69</v>
      </c>
      <c r="S50"/>
      <c r="T50" s="64"/>
      <c r="U50" s="65"/>
    </row>
    <row r="51" spans="1:19" ht="18.75" customHeight="1">
      <c r="A51" s="17" t="s">
        <v>84</v>
      </c>
      <c r="B51" s="34">
        <v>0</v>
      </c>
      <c r="C51" s="35">
        <v>181203.63</v>
      </c>
      <c r="D51" s="34">
        <v>0</v>
      </c>
      <c r="E51" s="35">
        <v>196573.58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29">
        <f aca="true" t="shared" si="18" ref="R51:R63">SUM(B51:Q51)</f>
        <v>377777.20999999996</v>
      </c>
      <c r="S51"/>
    </row>
    <row r="52" spans="1:20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571869.28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6">
        <f t="shared" si="18"/>
        <v>571869.28</v>
      </c>
      <c r="T52"/>
    </row>
    <row r="53" spans="1:21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195035.94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29">
        <f t="shared" si="18"/>
        <v>195035.94</v>
      </c>
      <c r="U53"/>
    </row>
    <row r="54" spans="1:22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694470.83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26">
        <f t="shared" si="18"/>
        <v>694470.83</v>
      </c>
      <c r="V54"/>
    </row>
    <row r="55" spans="1:23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843886.49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29">
        <f t="shared" si="18"/>
        <v>843886.49</v>
      </c>
      <c r="W55"/>
    </row>
    <row r="56" spans="1:23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123268.55</v>
      </c>
      <c r="K56" s="34">
        <v>0</v>
      </c>
      <c r="L56" s="34">
        <v>0</v>
      </c>
      <c r="M56" s="34"/>
      <c r="N56" s="34"/>
      <c r="O56" s="34"/>
      <c r="P56" s="34"/>
      <c r="Q56" s="34"/>
      <c r="R56" s="29">
        <f t="shared" si="18"/>
        <v>123268.55</v>
      </c>
      <c r="W56"/>
    </row>
    <row r="57" spans="1:24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554358.26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29">
        <f t="shared" si="18"/>
        <v>554358.26</v>
      </c>
      <c r="X57"/>
    </row>
    <row r="58" spans="1:25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671838.91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29">
        <f t="shared" si="18"/>
        <v>671838.91</v>
      </c>
      <c r="Y58"/>
    </row>
    <row r="59" spans="1:26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875081.82</v>
      </c>
      <c r="N59" s="34">
        <v>0</v>
      </c>
      <c r="O59" s="34">
        <v>0</v>
      </c>
      <c r="P59" s="34">
        <v>0</v>
      </c>
      <c r="Q59" s="34">
        <v>0</v>
      </c>
      <c r="R59" s="29">
        <f t="shared" si="18"/>
        <v>875081.82</v>
      </c>
      <c r="S59"/>
      <c r="Z59"/>
    </row>
    <row r="60" spans="1:27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791075.61</v>
      </c>
      <c r="O60" s="34">
        <v>0</v>
      </c>
      <c r="P60" s="34">
        <v>0</v>
      </c>
      <c r="Q60" s="34">
        <v>0</v>
      </c>
      <c r="R60" s="29">
        <f t="shared" si="18"/>
        <v>791075.61</v>
      </c>
      <c r="T60"/>
      <c r="AA60"/>
    </row>
    <row r="61" spans="1:28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417372.56</v>
      </c>
      <c r="P61" s="34">
        <v>0</v>
      </c>
      <c r="Q61" s="34">
        <v>0</v>
      </c>
      <c r="R61" s="29">
        <f t="shared" si="18"/>
        <v>417372.56</v>
      </c>
      <c r="U61"/>
      <c r="AB61"/>
    </row>
    <row r="62" spans="1:29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228069.13</v>
      </c>
      <c r="Q62" s="34">
        <v>0</v>
      </c>
      <c r="R62" s="29">
        <f t="shared" si="18"/>
        <v>228069.13</v>
      </c>
      <c r="S62"/>
      <c r="V62"/>
      <c r="AC62"/>
    </row>
    <row r="63" spans="1:29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9">
        <f t="shared" si="18"/>
        <v>0</v>
      </c>
      <c r="S63"/>
      <c r="V63"/>
      <c r="AC63"/>
    </row>
    <row r="64" spans="1:29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/>
      <c r="T64"/>
      <c r="U64"/>
      <c r="V64"/>
      <c r="W64"/>
      <c r="X64"/>
      <c r="Y64"/>
      <c r="Z64"/>
      <c r="AA64"/>
      <c r="AB64"/>
      <c r="AC64"/>
    </row>
    <row r="65" spans="1:18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  <c r="R65" s="71"/>
    </row>
    <row r="66" spans="1:18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spans="1:18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29"/>
    </row>
    <row r="68" spans="1:19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42">
        <v>0</v>
      </c>
      <c r="R68" s="29"/>
      <c r="S68"/>
    </row>
    <row r="69" spans="1:19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42">
        <v>0</v>
      </c>
      <c r="R69" s="29"/>
      <c r="S69"/>
    </row>
    <row r="70" spans="1:20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42">
        <v>0</v>
      </c>
      <c r="R70" s="26"/>
      <c r="T70"/>
    </row>
    <row r="71" spans="1:21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42">
        <v>0</v>
      </c>
      <c r="R71" s="29"/>
      <c r="U71"/>
    </row>
    <row r="72" spans="1:22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42">
        <v>0</v>
      </c>
      <c r="R72" s="26"/>
      <c r="V72"/>
    </row>
    <row r="73" spans="1:23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42">
        <v>0</v>
      </c>
      <c r="R73" s="29"/>
      <c r="W73"/>
    </row>
    <row r="74" spans="1:24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42">
        <v>0</v>
      </c>
      <c r="R74" s="29"/>
      <c r="X74"/>
    </row>
    <row r="75" spans="1:24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42">
        <v>0</v>
      </c>
      <c r="R75" s="29"/>
      <c r="X75"/>
    </row>
    <row r="76" spans="1:25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42">
        <v>0</v>
      </c>
      <c r="R76" s="26"/>
      <c r="Y76"/>
    </row>
    <row r="77" spans="1:26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42">
        <v>0</v>
      </c>
      <c r="R77" s="29"/>
      <c r="S77"/>
      <c r="Z77"/>
    </row>
    <row r="78" spans="1:27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42">
        <v>0</v>
      </c>
      <c r="R78" s="26"/>
      <c r="T78"/>
      <c r="AA78"/>
    </row>
    <row r="79" spans="1:28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42">
        <v>0</v>
      </c>
      <c r="R79" s="57"/>
      <c r="U79"/>
      <c r="AB79"/>
    </row>
    <row r="80" spans="1:28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42">
        <v>0</v>
      </c>
      <c r="R80" s="57"/>
      <c r="U80"/>
      <c r="AB80"/>
    </row>
    <row r="81" spans="1:28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57"/>
      <c r="U81"/>
      <c r="AB81"/>
    </row>
    <row r="82" spans="1:29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7"/>
      <c r="R82" s="48"/>
      <c r="S82"/>
      <c r="V82"/>
      <c r="AC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7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spans="16:17" ht="14.25">
      <c r="P97"/>
      <c r="Q97"/>
    </row>
  </sheetData>
  <sheetProtection/>
  <mergeCells count="7">
    <mergeCell ref="A84:Q84"/>
    <mergeCell ref="A65:R65"/>
    <mergeCell ref="A1:R1"/>
    <mergeCell ref="A2:R2"/>
    <mergeCell ref="A4:A6"/>
    <mergeCell ref="B4:Q4"/>
    <mergeCell ref="R4:R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2019-08-06T21:33:44Z</dcterms:modified>
  <cp:category/>
  <cp:version/>
  <cp:contentType/>
  <cp:contentStatus/>
</cp:coreProperties>
</file>