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<sst xmlns="http://schemas.openxmlformats.org/spreadsheetml/2006/main" count="104" uniqueCount="98">
  <si>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</si>
  <si>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</si>
  <si>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</si>
  <si>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</si>
  <si>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</si>
  <si>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</si>
  <si>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</si>
  <si>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</si>
  <si>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</si>
  <si>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</si>
  <si>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</si>
  <si>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</si>
  <si>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</si>
  <si>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</si>
  <si>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</si>
  <si>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</si>
  <si>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</si>
  <si>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</si>
  <si>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</si>
  <si>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</si>
  <si>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</si>
  <si>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</si>
  <si>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</si>
  <si>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</si>
  <si>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</si>
  <si>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</si>
  <si>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</si>
  <si>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</si>
  <si>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</si>
  <si>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</si>
  <si>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</si>
  <si>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</si>
  <si>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</si>
  <si>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</si>
  <si>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</si>
  <si>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</si>
  <si>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</si>
  <si>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</si>
  <si>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</si>
  <si>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</si>
  <si>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</si>
  <si>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</si>
  <si>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</si>
  <si>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</si>
  <si>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</si>
  <si>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</si>
  <si>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</si>
  <si>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</si>
  <si>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</si>
  <si>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</si>
  <si>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</si>
  <si>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</si>
  <si>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</si>
  <si>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</si>
  <si>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</si>
  <si>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</si>
  <si>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</si>
  <si>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</si>
  <si>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</si>
  <si>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</si>
  <si>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</si>
  <si>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</si>
  <si>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</si>
  <si>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</si>
  <si>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</si>
  <si>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</si>
  <si>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</si>
  <si>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</si>
  <si>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</si>
  <si>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</si>
  <si>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</si>
  <si>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</si>
  <si>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</si>
  <si>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</si>
  <si>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</si>
  <si>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</si>
  <si>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</si>
  <si>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</si>
  <si>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</si>
  <si>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</si>
  <si>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</si>
  <si>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</si>
  <si>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</si>
  <si>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</si>
  <si>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</si>
  <si>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</si>
  <si>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</si>
  <si>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</si>
  <si>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</si>
  <si>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</si>
  <si>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</si>
  <si>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</si>
  <si>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</si>
  <si>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</si>
  <si>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</si>
  <si>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</si>
  <si>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</si>
  <si>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09/07/19 - VENCIMENTO 16/07/19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</si>
</sst>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174934</v>
      </c>
      <c r="C7" s="10">
        <f>C8+C18+C22</f>
        <v>34720</v>
      </c>
      <c r="D7" s="10">
        <f>D8+D18+D22</f>
        <v>106547</v>
      </c>
      <c r="E7" s="10">
        <f t="shared" si="0"/>
        <v>32795</v>
      </c>
      <c r="F7" s="10">
        <f t="shared" si="0"/>
        <v>167638</v>
      </c>
      <c r="G7" s="10">
        <f t="shared" si="0"/>
        <v>27195</v>
      </c>
      <c r="H7" s="10">
        <f t="shared" si="0"/>
        <v>146629</v>
      </c>
      <c r="I7" s="10">
        <f t="shared" si="0"/>
        <v>198517</v>
      </c>
      <c r="J7" s="10">
        <f t="shared" si="0"/>
        <v>16327</v>
      </c>
      <c r="K7" s="10">
        <f t="shared" si="0"/>
        <v>90603</v>
      </c>
      <c r="L7" s="10">
        <f t="shared" si="0"/>
        <v>131513</v>
      </c>
      <c r="M7" s="10">
        <f t="shared" si="0"/>
        <v>195513</v>
      </c>
      <c r="N7" s="10">
        <f t="shared" si="0"/>
        <v>172723</v>
      </c>
      <c r="O7" s="10">
        <f t="shared" si="0"/>
        <v>58248</v>
      </c>
      <c r="P7" s="10">
        <f t="shared" si="0"/>
        <v>36671</v>
      </c>
      <c r="Q7" s="10">
        <f>+Q8+Q18+Q22</f>
        <v>1590573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82556</v>
      </c>
      <c r="C8" s="12">
        <f>+C9+C10+C14</f>
        <v>16356</v>
      </c>
      <c r="D8" s="12">
        <f>+D9+D10+D14</f>
        <v>52870</v>
      </c>
      <c r="E8" s="12">
        <f t="shared" si="1"/>
        <v>16153</v>
      </c>
      <c r="F8" s="12">
        <f t="shared" si="1"/>
        <v>86068</v>
      </c>
      <c r="G8" s="12">
        <f t="shared" si="1"/>
        <v>12099</v>
      </c>
      <c r="H8" s="12">
        <f t="shared" si="1"/>
        <v>69837</v>
      </c>
      <c r="I8" s="12">
        <f t="shared" si="1"/>
        <v>94811</v>
      </c>
      <c r="J8" s="12">
        <f t="shared" si="1"/>
        <v>8258</v>
      </c>
      <c r="K8" s="12">
        <f t="shared" si="1"/>
        <v>43424</v>
      </c>
      <c r="L8" s="12">
        <f t="shared" si="1"/>
        <v>65272</v>
      </c>
      <c r="M8" s="12">
        <f t="shared" si="1"/>
        <v>99790</v>
      </c>
      <c r="N8" s="12">
        <f t="shared" si="1"/>
        <v>86190</v>
      </c>
      <c r="O8" s="12">
        <f t="shared" si="1"/>
        <v>31720</v>
      </c>
      <c r="P8" s="12">
        <f t="shared" si="1"/>
        <v>21212</v>
      </c>
      <c r="Q8" s="12">
        <f>SUM(B8:P8)</f>
        <v>786616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9745</v>
      </c>
      <c r="C9" s="14">
        <v>1902</v>
      </c>
      <c r="D9" s="14">
        <v>7419</v>
      </c>
      <c r="E9" s="14">
        <v>2543</v>
      </c>
      <c r="F9" s="14">
        <v>8539</v>
      </c>
      <c r="G9" s="14">
        <v>1368</v>
      </c>
      <c r="H9" s="14">
        <v>7457</v>
      </c>
      <c r="I9" s="14">
        <v>12167</v>
      </c>
      <c r="J9" s="14">
        <v>1230</v>
      </c>
      <c r="K9" s="14">
        <v>6657</v>
      </c>
      <c r="L9" s="14">
        <v>8537</v>
      </c>
      <c r="M9" s="14">
        <v>8124</v>
      </c>
      <c r="N9" s="14">
        <v>7857</v>
      </c>
      <c r="O9" s="14">
        <v>3703</v>
      </c>
      <c r="P9" s="14">
        <v>2535</v>
      </c>
      <c r="Q9" s="12">
        <f aca="true" t="shared" si="2" ref="Q9:Q17">SUM(B9:P9)</f>
        <v>89783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68412</v>
      </c>
      <c r="C10" s="14">
        <f t="shared" si="3"/>
        <v>13568</v>
      </c>
      <c r="D10" s="14">
        <f t="shared" si="3"/>
        <v>42890</v>
      </c>
      <c r="E10" s="14">
        <f t="shared" si="3"/>
        <v>12828</v>
      </c>
      <c r="F10" s="14">
        <f t="shared" si="3"/>
        <v>73184</v>
      </c>
      <c r="G10" s="14">
        <f t="shared" si="3"/>
        <v>10090</v>
      </c>
      <c r="H10" s="14">
        <f t="shared" si="3"/>
        <v>58637</v>
      </c>
      <c r="I10" s="14">
        <f t="shared" si="3"/>
        <v>77342</v>
      </c>
      <c r="J10" s="14">
        <f t="shared" si="3"/>
        <v>6741</v>
      </c>
      <c r="K10" s="14">
        <f t="shared" si="3"/>
        <v>34749</v>
      </c>
      <c r="L10" s="14">
        <f t="shared" si="3"/>
        <v>53473</v>
      </c>
      <c r="M10" s="14">
        <f t="shared" si="3"/>
        <v>86348</v>
      </c>
      <c r="N10" s="14">
        <f t="shared" si="3"/>
        <v>73170</v>
      </c>
      <c r="O10" s="14">
        <f t="shared" si="3"/>
        <v>26523</v>
      </c>
      <c r="P10" s="14">
        <f t="shared" si="3"/>
        <v>17830</v>
      </c>
      <c r="Q10" s="12">
        <f t="shared" si="2"/>
        <v>655785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30235</v>
      </c>
      <c r="C11" s="14">
        <v>6064</v>
      </c>
      <c r="D11" s="14">
        <v>19410</v>
      </c>
      <c r="E11" s="14">
        <v>6178</v>
      </c>
      <c r="F11" s="14">
        <v>32130</v>
      </c>
      <c r="G11" s="14">
        <v>4499</v>
      </c>
      <c r="H11" s="14">
        <v>25630</v>
      </c>
      <c r="I11" s="14">
        <v>34699</v>
      </c>
      <c r="J11" s="14">
        <v>3094</v>
      </c>
      <c r="K11" s="14">
        <v>15861</v>
      </c>
      <c r="L11" s="14">
        <v>23373</v>
      </c>
      <c r="M11" s="14">
        <v>39974</v>
      </c>
      <c r="N11" s="14">
        <v>31737</v>
      </c>
      <c r="O11" s="14">
        <v>10722</v>
      </c>
      <c r="P11" s="14">
        <v>7238</v>
      </c>
      <c r="Q11" s="12">
        <f t="shared" si="2"/>
        <v>290844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36615</v>
      </c>
      <c r="C12" s="14">
        <v>7186</v>
      </c>
      <c r="D12" s="14">
        <v>22123</v>
      </c>
      <c r="E12" s="14">
        <v>6281</v>
      </c>
      <c r="F12" s="14">
        <v>39717</v>
      </c>
      <c r="G12" s="14">
        <v>5301</v>
      </c>
      <c r="H12" s="14">
        <v>31495</v>
      </c>
      <c r="I12" s="14">
        <v>40151</v>
      </c>
      <c r="J12" s="14">
        <v>3498</v>
      </c>
      <c r="K12" s="14">
        <v>18083</v>
      </c>
      <c r="L12" s="14">
        <v>28811</v>
      </c>
      <c r="M12" s="14">
        <v>44758</v>
      </c>
      <c r="N12" s="14">
        <v>39954</v>
      </c>
      <c r="O12" s="14">
        <v>15160</v>
      </c>
      <c r="P12" s="14">
        <v>10210</v>
      </c>
      <c r="Q12" s="12">
        <f t="shared" si="2"/>
        <v>349343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1562</v>
      </c>
      <c r="C13" s="14">
        <v>318</v>
      </c>
      <c r="D13" s="14">
        <v>1357</v>
      </c>
      <c r="E13" s="14">
        <v>369</v>
      </c>
      <c r="F13" s="14">
        <v>1337</v>
      </c>
      <c r="G13" s="14">
        <v>290</v>
      </c>
      <c r="H13" s="14">
        <v>1512</v>
      </c>
      <c r="I13" s="14">
        <v>2492</v>
      </c>
      <c r="J13" s="14">
        <v>149</v>
      </c>
      <c r="K13" s="14">
        <v>805</v>
      </c>
      <c r="L13" s="14">
        <v>1289</v>
      </c>
      <c r="M13" s="14">
        <v>1616</v>
      </c>
      <c r="N13" s="14">
        <v>1479</v>
      </c>
      <c r="O13" s="14">
        <v>641</v>
      </c>
      <c r="P13" s="14">
        <v>382</v>
      </c>
      <c r="Q13" s="12">
        <f t="shared" si="2"/>
        <v>15598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4399</v>
      </c>
      <c r="C14" s="14">
        <f t="shared" si="4"/>
        <v>886</v>
      </c>
      <c r="D14" s="14">
        <f t="shared" si="4"/>
        <v>2561</v>
      </c>
      <c r="E14" s="14">
        <f t="shared" si="4"/>
        <v>782</v>
      </c>
      <c r="F14" s="14">
        <f t="shared" si="4"/>
        <v>4345</v>
      </c>
      <c r="G14" s="14">
        <f t="shared" si="4"/>
        <v>641</v>
      </c>
      <c r="H14" s="14">
        <f t="shared" si="4"/>
        <v>3743</v>
      </c>
      <c r="I14" s="14">
        <f t="shared" si="4"/>
        <v>5302</v>
      </c>
      <c r="J14" s="14">
        <f t="shared" si="4"/>
        <v>287</v>
      </c>
      <c r="K14" s="14">
        <f t="shared" si="4"/>
        <v>2018</v>
      </c>
      <c r="L14" s="14">
        <f t="shared" si="4"/>
        <v>3262</v>
      </c>
      <c r="M14" s="14">
        <f t="shared" si="4"/>
        <v>5318</v>
      </c>
      <c r="N14" s="14">
        <f t="shared" si="4"/>
        <v>5163</v>
      </c>
      <c r="O14" s="14">
        <f t="shared" si="4"/>
        <v>1494</v>
      </c>
      <c r="P14" s="14">
        <f t="shared" si="4"/>
        <v>847</v>
      </c>
      <c r="Q14" s="12">
        <f t="shared" si="2"/>
        <v>41048</v>
      </c>
    </row>
    <row r="15" spans="1:28" ht="18.75" customHeight="1">
      <c r="A15" s="15" t="s">
        <v>13</v>
      </c>
      <c r="B15" s="14">
        <v>4393</v>
      </c>
      <c r="C15" s="14">
        <v>886</v>
      </c>
      <c r="D15" s="14">
        <v>2561</v>
      </c>
      <c r="E15" s="14">
        <v>780</v>
      </c>
      <c r="F15" s="14">
        <v>4345</v>
      </c>
      <c r="G15" s="14">
        <v>640</v>
      </c>
      <c r="H15" s="14">
        <v>3743</v>
      </c>
      <c r="I15" s="14">
        <v>5299</v>
      </c>
      <c r="J15" s="14">
        <v>287</v>
      </c>
      <c r="K15" s="14">
        <v>2018</v>
      </c>
      <c r="L15" s="14">
        <v>3257</v>
      </c>
      <c r="M15" s="14">
        <v>5314</v>
      </c>
      <c r="N15" s="14">
        <v>5155</v>
      </c>
      <c r="O15" s="14">
        <v>1487</v>
      </c>
      <c r="P15" s="14">
        <v>842</v>
      </c>
      <c r="Q15" s="12">
        <f t="shared" si="2"/>
        <v>41007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5</v>
      </c>
      <c r="M16" s="14">
        <v>2</v>
      </c>
      <c r="N16" s="14">
        <v>4</v>
      </c>
      <c r="O16" s="14">
        <v>5</v>
      </c>
      <c r="P16" s="14">
        <v>5</v>
      </c>
      <c r="Q16" s="12">
        <f t="shared" si="2"/>
        <v>26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2</v>
      </c>
      <c r="C17" s="14">
        <v>0</v>
      </c>
      <c r="D17" s="14">
        <v>0</v>
      </c>
      <c r="E17" s="14">
        <v>2</v>
      </c>
      <c r="F17" s="14">
        <v>0</v>
      </c>
      <c r="G17" s="14">
        <v>1</v>
      </c>
      <c r="H17" s="14">
        <v>0</v>
      </c>
      <c r="I17" s="14">
        <v>2</v>
      </c>
      <c r="J17" s="14">
        <v>0</v>
      </c>
      <c r="K17" s="14">
        <v>0</v>
      </c>
      <c r="L17" s="14">
        <v>0</v>
      </c>
      <c r="M17" s="14">
        <v>2</v>
      </c>
      <c r="N17" s="14">
        <v>4</v>
      </c>
      <c r="O17" s="14">
        <v>2</v>
      </c>
      <c r="P17" s="14">
        <v>0</v>
      </c>
      <c r="Q17" s="12">
        <f t="shared" si="2"/>
        <v>15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49013</v>
      </c>
      <c r="C18" s="18">
        <f t="shared" si="5"/>
        <v>9045</v>
      </c>
      <c r="D18" s="18">
        <f t="shared" si="5"/>
        <v>25389</v>
      </c>
      <c r="E18" s="18">
        <f t="shared" si="5"/>
        <v>8034</v>
      </c>
      <c r="F18" s="18">
        <f t="shared" si="5"/>
        <v>38546</v>
      </c>
      <c r="G18" s="18">
        <f t="shared" si="5"/>
        <v>6647</v>
      </c>
      <c r="H18" s="18">
        <f t="shared" si="5"/>
        <v>36867</v>
      </c>
      <c r="I18" s="18">
        <f t="shared" si="5"/>
        <v>48310</v>
      </c>
      <c r="J18" s="18">
        <f t="shared" si="5"/>
        <v>3781</v>
      </c>
      <c r="K18" s="18">
        <f t="shared" si="5"/>
        <v>23142</v>
      </c>
      <c r="L18" s="18">
        <f t="shared" si="5"/>
        <v>32861</v>
      </c>
      <c r="M18" s="18">
        <f t="shared" si="5"/>
        <v>54067</v>
      </c>
      <c r="N18" s="18">
        <f t="shared" si="5"/>
        <v>53515</v>
      </c>
      <c r="O18" s="18">
        <f t="shared" si="5"/>
        <v>16594</v>
      </c>
      <c r="P18" s="18">
        <f t="shared" si="5"/>
        <v>10160</v>
      </c>
      <c r="Q18" s="12">
        <f aca="true" t="shared" si="6" ref="Q18:Q24">SUM(B18:P18)</f>
        <v>415971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22528</v>
      </c>
      <c r="C19" s="14">
        <v>4091</v>
      </c>
      <c r="D19" s="14">
        <v>12535</v>
      </c>
      <c r="E19" s="14">
        <v>4557</v>
      </c>
      <c r="F19" s="14">
        <v>16304</v>
      </c>
      <c r="G19" s="14">
        <v>3084</v>
      </c>
      <c r="H19" s="14">
        <v>17105</v>
      </c>
      <c r="I19" s="14">
        <v>22957</v>
      </c>
      <c r="J19" s="14">
        <v>1958</v>
      </c>
      <c r="K19" s="14">
        <v>11743</v>
      </c>
      <c r="L19" s="14">
        <v>15282</v>
      </c>
      <c r="M19" s="14">
        <v>25587</v>
      </c>
      <c r="N19" s="14">
        <v>24455</v>
      </c>
      <c r="O19" s="14">
        <v>7651</v>
      </c>
      <c r="P19" s="14">
        <v>4520</v>
      </c>
      <c r="Q19" s="12">
        <f t="shared" si="6"/>
        <v>194357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25668</v>
      </c>
      <c r="C20" s="14">
        <v>4795</v>
      </c>
      <c r="D20" s="14">
        <v>12303</v>
      </c>
      <c r="E20" s="14">
        <v>3314</v>
      </c>
      <c r="F20" s="14">
        <v>21668</v>
      </c>
      <c r="G20" s="14">
        <v>3444</v>
      </c>
      <c r="H20" s="14">
        <v>19149</v>
      </c>
      <c r="I20" s="14">
        <v>24327</v>
      </c>
      <c r="J20" s="14">
        <v>1774</v>
      </c>
      <c r="K20" s="14">
        <v>11062</v>
      </c>
      <c r="L20" s="14">
        <v>17024</v>
      </c>
      <c r="M20" s="14">
        <v>27704</v>
      </c>
      <c r="N20" s="14">
        <v>28290</v>
      </c>
      <c r="O20" s="14">
        <v>8628</v>
      </c>
      <c r="P20" s="14">
        <v>5475</v>
      </c>
      <c r="Q20" s="12">
        <f t="shared" si="6"/>
        <v>214625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817</v>
      </c>
      <c r="C21" s="14">
        <v>159</v>
      </c>
      <c r="D21" s="14">
        <v>551</v>
      </c>
      <c r="E21" s="14">
        <v>163</v>
      </c>
      <c r="F21" s="14">
        <v>574</v>
      </c>
      <c r="G21" s="14">
        <v>119</v>
      </c>
      <c r="H21" s="14">
        <v>613</v>
      </c>
      <c r="I21" s="14">
        <v>1026</v>
      </c>
      <c r="J21" s="14">
        <v>49</v>
      </c>
      <c r="K21" s="14">
        <v>337</v>
      </c>
      <c r="L21" s="14">
        <v>555</v>
      </c>
      <c r="M21" s="14">
        <v>776</v>
      </c>
      <c r="N21" s="14">
        <v>770</v>
      </c>
      <c r="O21" s="14">
        <v>315</v>
      </c>
      <c r="P21" s="14">
        <v>165</v>
      </c>
      <c r="Q21" s="12">
        <f t="shared" si="6"/>
        <v>6989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43365</v>
      </c>
      <c r="C22" s="14">
        <f t="shared" si="7"/>
        <v>9319</v>
      </c>
      <c r="D22" s="14">
        <f t="shared" si="7"/>
        <v>28288</v>
      </c>
      <c r="E22" s="14">
        <f t="shared" si="7"/>
        <v>8608</v>
      </c>
      <c r="F22" s="14">
        <f t="shared" si="7"/>
        <v>43024</v>
      </c>
      <c r="G22" s="14">
        <f t="shared" si="7"/>
        <v>8449</v>
      </c>
      <c r="H22" s="14">
        <f t="shared" si="7"/>
        <v>39925</v>
      </c>
      <c r="I22" s="14">
        <f t="shared" si="7"/>
        <v>55396</v>
      </c>
      <c r="J22" s="14">
        <f t="shared" si="7"/>
        <v>4288</v>
      </c>
      <c r="K22" s="14">
        <f t="shared" si="7"/>
        <v>24037</v>
      </c>
      <c r="L22" s="14">
        <f t="shared" si="7"/>
        <v>33380</v>
      </c>
      <c r="M22" s="14">
        <f t="shared" si="7"/>
        <v>41656</v>
      </c>
      <c r="N22" s="14">
        <f t="shared" si="7"/>
        <v>33018</v>
      </c>
      <c r="O22" s="14">
        <f t="shared" si="7"/>
        <v>9934</v>
      </c>
      <c r="P22" s="14">
        <f t="shared" si="7"/>
        <v>5299</v>
      </c>
      <c r="Q22" s="12">
        <f t="shared" si="6"/>
        <v>387986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32256</v>
      </c>
      <c r="C23" s="14">
        <v>6690</v>
      </c>
      <c r="D23" s="14">
        <v>23161</v>
      </c>
      <c r="E23" s="14">
        <v>6977</v>
      </c>
      <c r="F23" s="14">
        <v>32849</v>
      </c>
      <c r="G23" s="14">
        <v>6785</v>
      </c>
      <c r="H23" s="14">
        <v>31043</v>
      </c>
      <c r="I23" s="14">
        <v>44827</v>
      </c>
      <c r="J23" s="14">
        <v>3690</v>
      </c>
      <c r="K23" s="14">
        <v>19740</v>
      </c>
      <c r="L23" s="14">
        <v>26508</v>
      </c>
      <c r="M23" s="14">
        <v>33068</v>
      </c>
      <c r="N23" s="14">
        <v>26778</v>
      </c>
      <c r="O23" s="14">
        <v>8027</v>
      </c>
      <c r="P23" s="14">
        <v>4096</v>
      </c>
      <c r="Q23" s="12">
        <f t="shared" si="6"/>
        <v>306495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11109</v>
      </c>
      <c r="C24" s="14">
        <v>2629</v>
      </c>
      <c r="D24" s="14">
        <v>5127</v>
      </c>
      <c r="E24" s="14">
        <v>1631</v>
      </c>
      <c r="F24" s="14">
        <v>10175</v>
      </c>
      <c r="G24" s="14">
        <v>1664</v>
      </c>
      <c r="H24" s="14">
        <v>8882</v>
      </c>
      <c r="I24" s="14">
        <v>10569</v>
      </c>
      <c r="J24" s="14">
        <v>598</v>
      </c>
      <c r="K24" s="14">
        <v>4297</v>
      </c>
      <c r="L24" s="14">
        <v>6872</v>
      </c>
      <c r="M24" s="14">
        <v>8588</v>
      </c>
      <c r="N24" s="14">
        <v>6240</v>
      </c>
      <c r="O24" s="14">
        <v>1907</v>
      </c>
      <c r="P24" s="14">
        <v>1203</v>
      </c>
      <c r="Q24" s="12">
        <f t="shared" si="6"/>
        <v>81491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397503.4218</v>
      </c>
      <c r="C28" s="56">
        <f>C29+C30</f>
        <v>91019.626</v>
      </c>
      <c r="D28" s="56">
        <f>D29+D30</f>
        <v>253483.3485</v>
      </c>
      <c r="E28" s="56">
        <f aca="true" t="shared" si="8" ref="E28:P28">E29+E30</f>
        <v>91666.551</v>
      </c>
      <c r="F28" s="56">
        <f t="shared" si="8"/>
        <v>358982.53400000004</v>
      </c>
      <c r="G28" s="56">
        <f t="shared" si="8"/>
        <v>84881.034</v>
      </c>
      <c r="H28" s="56">
        <f t="shared" si="8"/>
        <v>366438.3563</v>
      </c>
      <c r="I28" s="56">
        <f t="shared" si="8"/>
        <v>393516.8826</v>
      </c>
      <c r="J28" s="56">
        <f t="shared" si="8"/>
        <v>40899.134999999995</v>
      </c>
      <c r="K28" s="56">
        <f t="shared" si="8"/>
        <v>210809.3886</v>
      </c>
      <c r="L28" s="56">
        <f t="shared" si="8"/>
        <v>363304.16649999993</v>
      </c>
      <c r="M28" s="56">
        <f t="shared" si="8"/>
        <v>470024.7399</v>
      </c>
      <c r="N28" s="56">
        <f t="shared" si="8"/>
        <v>461613.9812</v>
      </c>
      <c r="O28" s="56">
        <f t="shared" si="8"/>
        <v>202472.57160000002</v>
      </c>
      <c r="P28" s="56">
        <f t="shared" si="8"/>
        <v>105622.6686</v>
      </c>
      <c r="Q28" s="56">
        <f>SUM(B28:P28)</f>
        <v>3892238.4055999997</v>
      </c>
      <c r="S28" s="62"/>
    </row>
    <row r="29" spans="1:17" ht="18.75" customHeight="1">
      <c r="A29" s="54" t="s">
        <v>38</v>
      </c>
      <c r="B29" s="52">
        <f aca="true" t="shared" si="9" ref="B29:P29">B26*B7</f>
        <v>393199.1518</v>
      </c>
      <c r="C29" s="52">
        <f>C26*C7</f>
        <v>89813.69600000001</v>
      </c>
      <c r="D29" s="52">
        <f>D26*D7</f>
        <v>246709.5785</v>
      </c>
      <c r="E29" s="52">
        <f t="shared" si="9"/>
        <v>90442.051</v>
      </c>
      <c r="F29" s="52">
        <f t="shared" si="9"/>
        <v>346675.384</v>
      </c>
      <c r="G29" s="52">
        <f t="shared" si="9"/>
        <v>84881.034</v>
      </c>
      <c r="H29" s="52">
        <f t="shared" si="9"/>
        <v>348199.88629999995</v>
      </c>
      <c r="I29" s="52">
        <f t="shared" si="9"/>
        <v>388656.5826</v>
      </c>
      <c r="J29" s="52">
        <f t="shared" si="9"/>
        <v>40899.134999999995</v>
      </c>
      <c r="K29" s="52">
        <f t="shared" si="9"/>
        <v>207136.5786</v>
      </c>
      <c r="L29" s="52">
        <f t="shared" si="9"/>
        <v>344629.81649999996</v>
      </c>
      <c r="M29" s="52">
        <f t="shared" si="9"/>
        <v>448174.4499</v>
      </c>
      <c r="N29" s="52">
        <f t="shared" si="9"/>
        <v>442930.8612</v>
      </c>
      <c r="O29" s="52">
        <f t="shared" si="9"/>
        <v>188385.6816</v>
      </c>
      <c r="P29" s="52">
        <f t="shared" si="9"/>
        <v>101453.9886</v>
      </c>
      <c r="Q29" s="53">
        <f>SUM(B29:P29)</f>
        <v>3762187.8756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-41903.5</v>
      </c>
      <c r="C32" s="25">
        <f>+C33+C35+C42+C43+C44-C45</f>
        <v>-8178.6</v>
      </c>
      <c r="D32" s="25">
        <f>+D33+D35+D42+D43+D44-D45</f>
        <v>-31901.7</v>
      </c>
      <c r="E32" s="25">
        <f t="shared" si="10"/>
        <v>-10934.9</v>
      </c>
      <c r="F32" s="25">
        <f t="shared" si="10"/>
        <v>-36717.7</v>
      </c>
      <c r="G32" s="25">
        <f t="shared" si="10"/>
        <v>-5882.4</v>
      </c>
      <c r="H32" s="25">
        <f t="shared" si="10"/>
        <v>-32065.1</v>
      </c>
      <c r="I32" s="25">
        <f t="shared" si="10"/>
        <v>-52318.1</v>
      </c>
      <c r="J32" s="25">
        <f t="shared" si="10"/>
        <v>-5289</v>
      </c>
      <c r="K32" s="25">
        <f t="shared" si="10"/>
        <v>-28625.1</v>
      </c>
      <c r="L32" s="25">
        <f t="shared" si="10"/>
        <v>-36709.1</v>
      </c>
      <c r="M32" s="25">
        <f t="shared" si="10"/>
        <v>-34933.2</v>
      </c>
      <c r="N32" s="25">
        <f t="shared" si="10"/>
        <v>-33785.1</v>
      </c>
      <c r="O32" s="25">
        <f t="shared" si="10"/>
        <v>-15922.9</v>
      </c>
      <c r="P32" s="25">
        <f t="shared" si="10"/>
        <v>-10900.5</v>
      </c>
      <c r="Q32" s="25">
        <f t="shared" si="10"/>
        <v>-386066.9</v>
      </c>
    </row>
    <row r="33" spans="1:17" ht="18.75" customHeight="1">
      <c r="A33" s="17" t="s">
        <v>62</v>
      </c>
      <c r="B33" s="26">
        <f>+B34</f>
        <v>-41903.5</v>
      </c>
      <c r="C33" s="26">
        <f>+C34</f>
        <v>-8178.6</v>
      </c>
      <c r="D33" s="26">
        <f>+D34</f>
        <v>-31901.7</v>
      </c>
      <c r="E33" s="26">
        <f aca="true" t="shared" si="11" ref="E33:Q33">+E34</f>
        <v>-10934.9</v>
      </c>
      <c r="F33" s="26">
        <f t="shared" si="11"/>
        <v>-36717.7</v>
      </c>
      <c r="G33" s="26">
        <f t="shared" si="11"/>
        <v>-5882.4</v>
      </c>
      <c r="H33" s="26">
        <f t="shared" si="11"/>
        <v>-32065.1</v>
      </c>
      <c r="I33" s="26">
        <f t="shared" si="11"/>
        <v>-52318.1</v>
      </c>
      <c r="J33" s="26">
        <f t="shared" si="11"/>
        <v>-5289</v>
      </c>
      <c r="K33" s="26">
        <f t="shared" si="11"/>
        <v>-28625.1</v>
      </c>
      <c r="L33" s="26">
        <f t="shared" si="11"/>
        <v>-36709.1</v>
      </c>
      <c r="M33" s="26">
        <f t="shared" si="11"/>
        <v>-34933.2</v>
      </c>
      <c r="N33" s="26">
        <f t="shared" si="11"/>
        <v>-33785.1</v>
      </c>
      <c r="O33" s="26">
        <f t="shared" si="11"/>
        <v>-15922.9</v>
      </c>
      <c r="P33" s="26">
        <f t="shared" si="11"/>
        <v>-10900.5</v>
      </c>
      <c r="Q33" s="26">
        <f t="shared" si="11"/>
        <v>-386066.9</v>
      </c>
    </row>
    <row r="34" spans="1:28" ht="18.75" customHeight="1">
      <c r="A34" s="13" t="s">
        <v>39</v>
      </c>
      <c r="B34" s="20">
        <f aca="true" t="shared" si="12" ref="B34:G34">ROUND(-B9*$F$3,2)</f>
        <v>-41903.5</v>
      </c>
      <c r="C34" s="20">
        <f t="shared" si="12"/>
        <v>-8178.6</v>
      </c>
      <c r="D34" s="20">
        <f t="shared" si="12"/>
        <v>-31901.7</v>
      </c>
      <c r="E34" s="20">
        <f t="shared" si="12"/>
        <v>-10934.9</v>
      </c>
      <c r="F34" s="20">
        <f t="shared" si="12"/>
        <v>-36717.7</v>
      </c>
      <c r="G34" s="20">
        <f t="shared" si="12"/>
        <v>-5882.4</v>
      </c>
      <c r="H34" s="20">
        <f aca="true" t="shared" si="13" ref="H34:P34">ROUND(-H9*$F$3,2)</f>
        <v>-32065.1</v>
      </c>
      <c r="I34" s="20">
        <f t="shared" si="13"/>
        <v>-52318.1</v>
      </c>
      <c r="J34" s="20">
        <f t="shared" si="13"/>
        <v>-5289</v>
      </c>
      <c r="K34" s="20">
        <f>ROUND(-K9*$F$3,2)</f>
        <v>-28625.1</v>
      </c>
      <c r="L34" s="20">
        <f>ROUND(-L9*$F$3,2)</f>
        <v>-36709.1</v>
      </c>
      <c r="M34" s="20">
        <f>ROUND(-M9*$F$3,2)</f>
        <v>-34933.2</v>
      </c>
      <c r="N34" s="20">
        <f>ROUND(-N9*$F$3,2)</f>
        <v>-33785.1</v>
      </c>
      <c r="O34" s="20">
        <f t="shared" si="13"/>
        <v>-15922.9</v>
      </c>
      <c r="P34" s="20">
        <f t="shared" si="13"/>
        <v>-10900.5</v>
      </c>
      <c r="Q34" s="44">
        <f aca="true" t="shared" si="14" ref="Q34:Q45">SUM(B34:P34)</f>
        <v>-386066.9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355599.9218</v>
      </c>
      <c r="C46" s="29">
        <f t="shared" si="16"/>
        <v>82841.026</v>
      </c>
      <c r="D46" s="29">
        <f t="shared" si="16"/>
        <v>221581.64849999998</v>
      </c>
      <c r="E46" s="29">
        <f t="shared" si="16"/>
        <v>80731.65100000001</v>
      </c>
      <c r="F46" s="29">
        <f t="shared" si="16"/>
        <v>322264.83400000003</v>
      </c>
      <c r="G46" s="29">
        <f t="shared" si="16"/>
        <v>78998.634</v>
      </c>
      <c r="H46" s="29">
        <f t="shared" si="16"/>
        <v>334373.2563</v>
      </c>
      <c r="I46" s="29">
        <f t="shared" si="16"/>
        <v>341198.78260000004</v>
      </c>
      <c r="J46" s="29">
        <f t="shared" si="16"/>
        <v>35610.134999999995</v>
      </c>
      <c r="K46" s="29">
        <f t="shared" si="16"/>
        <v>182184.2886</v>
      </c>
      <c r="L46" s="29">
        <f t="shared" si="16"/>
        <v>326595.06649999996</v>
      </c>
      <c r="M46" s="29">
        <f t="shared" si="16"/>
        <v>435091.5399</v>
      </c>
      <c r="N46" s="29">
        <f t="shared" si="16"/>
        <v>427828.8812</v>
      </c>
      <c r="O46" s="29">
        <f t="shared" si="16"/>
        <v>186549.67160000003</v>
      </c>
      <c r="P46" s="29">
        <f t="shared" si="16"/>
        <v>94722.1686</v>
      </c>
      <c r="Q46" s="29">
        <f>SUM(B46:P46)</f>
        <v>3506171.5056000007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355599.92</v>
      </c>
      <c r="C49" s="35">
        <f aca="true" t="shared" si="17" ref="C49:P49">SUM(C50:C64)</f>
        <v>82841.03</v>
      </c>
      <c r="D49" s="35">
        <f t="shared" si="17"/>
        <v>221581.65</v>
      </c>
      <c r="E49" s="35">
        <f t="shared" si="17"/>
        <v>80731.65</v>
      </c>
      <c r="F49" s="35">
        <f t="shared" si="17"/>
        <v>322264.83</v>
      </c>
      <c r="G49" s="35">
        <f t="shared" si="17"/>
        <v>78998.63</v>
      </c>
      <c r="H49" s="35">
        <f t="shared" si="17"/>
        <v>334373.26</v>
      </c>
      <c r="I49" s="35">
        <f t="shared" si="17"/>
        <v>341198.78</v>
      </c>
      <c r="J49" s="35">
        <f t="shared" si="17"/>
        <v>35610.14</v>
      </c>
      <c r="K49" s="35">
        <f t="shared" si="17"/>
        <v>182184.29</v>
      </c>
      <c r="L49" s="35">
        <f t="shared" si="17"/>
        <v>326595.07</v>
      </c>
      <c r="M49" s="35">
        <f t="shared" si="17"/>
        <v>435091.54</v>
      </c>
      <c r="N49" s="35">
        <f t="shared" si="17"/>
        <v>427828.88</v>
      </c>
      <c r="O49" s="35">
        <f t="shared" si="17"/>
        <v>186549.67</v>
      </c>
      <c r="P49" s="35">
        <f t="shared" si="17"/>
        <v>94722.17</v>
      </c>
      <c r="Q49" s="29">
        <f>SUM(Q50:Q64)</f>
        <v>3506171.51</v>
      </c>
      <c r="S49" s="64"/>
    </row>
    <row r="50" spans="1:20" ht="18.75" customHeight="1">
      <c r="A50" s="17" t="s">
        <v>83</v>
      </c>
      <c r="B50" s="35">
        <v>355599.92</v>
      </c>
      <c r="C50" s="34">
        <v>0</v>
      </c>
      <c r="D50" s="35">
        <v>221581.65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577181.57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82841.03</v>
      </c>
      <c r="D51" s="34">
        <v>0</v>
      </c>
      <c r="E51" s="35">
        <v>80731.65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163572.68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322264.83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322264.83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78998.63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78998.63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334373.26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334373.26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341198.78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341198.78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35610.14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35610.14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182184.29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182184.29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326595.07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326595.07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435091.54</v>
      </c>
      <c r="N59" s="34">
        <v>0</v>
      </c>
      <c r="O59" s="34">
        <v>0</v>
      </c>
      <c r="P59" s="34">
        <v>0</v>
      </c>
      <c r="Q59" s="29">
        <f t="shared" si="18"/>
        <v>435091.54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427828.88</v>
      </c>
      <c r="O60" s="34">
        <v>0</v>
      </c>
      <c r="P60" s="34">
        <v>0</v>
      </c>
      <c r="Q60" s="29">
        <f t="shared" si="18"/>
        <v>427828.88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186549.67</v>
      </c>
      <c r="P61" s="34">
        <v>0</v>
      </c>
      <c r="Q61" s="29">
        <f t="shared" si="18"/>
        <v>186549.67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94722.17</v>
      </c>
      <c r="Q62" s="29">
        <f t="shared" si="18"/>
        <v>94722.17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1.9578000000000002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2019-07-15T18:27:36Z</dcterms:modified>
  <cp:category/>
  <cp:version/>
  <cp:contentType/>
  <cp:contentStatus/>
</cp:coreProperties>
</file>