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<sst xmlns="http://schemas.openxmlformats.org/spreadsheetml/2006/main" count="167" uniqueCount="161">
  <si>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</si>
  <si>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</si>
  <si>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</si>
  <si>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</si>
  <si>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</si>
  <si>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</si>
  <si>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</si>
  <si>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</si>
  <si>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</si>
  <si>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</si>
  <si>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</si>
  <si>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</si>
  <si>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</si>
  <si>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</si>
  <si>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</si>
  <si>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</si>
  <si>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</si>
  <si>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</si>
  <si>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</si>
  <si>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</si>
  <si>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</si>
  <si>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</si>
  <si>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</si>
  <si>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</si>
  <si>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</si>
  <si>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</si>
  <si>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</si>
  <si>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</si>
  <si>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</si>
  <si>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</si>
  <si>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</si>
  <si>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</si>
  <si>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</si>
  <si>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</si>
  <si>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</si>
  <si>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</si>
  <si>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</si>
  <si>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</si>
  <si>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</si>
  <si>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</si>
  <si>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</si>
  <si>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</si>
  <si>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</si>
  <si>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</si>
  <si>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</si>
  <si>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</si>
  <si>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</si>
  <si>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</si>
  <si>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</si>
  <si>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</si>
  <si>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</si>
  <si>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</si>
  <si>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</si>
  <si>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</si>
  <si>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</si>
  <si>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</si>
  <si>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</si>
  <si>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</si>
  <si>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</si>
  <si>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</si>
  <si>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</si>
  <si>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</si>
  <si>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</si>
  <si>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</si>
  <si>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</si>
  <si>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</si>
  <si>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</si>
  <si>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</si>
  <si>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</si>
  <si>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</si>
  <si>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</si>
  <si>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</si>
  <si>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</si>
  <si>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</si>
  <si>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</si>
  <si>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</si>
  <si>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</si>
  <si>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</si>
  <si>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</si>
  <si>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</si>
  <si>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</si>
  <si>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</si>
  <si>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</si>
  <si>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</si>
  <si>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</si>
  <si>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</si>
  <si>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</si>
  <si>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</si>
  <si>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</si>
  <si>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</si>
  <si>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</si>
  <si>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</si>
  <si>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</si>
  <si>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</si>
  <si>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</si>
  <si>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</si>
  <si>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</si>
  <si>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</si>
  <si>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</si>
  <si>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</si>
  <si>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</si>
  <si>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</si>
  <si>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</si>
  <si>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</si>
  <si>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</si>
  <si>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</si>
  <si>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</si>
  <si>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</si>
  <si>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</si>
  <si>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</si>
  <si>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</si>
  <si>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</si>
  <si>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</si>
  <si>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</si>
  <si>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</si>
  <si>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</si>
  <si>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</si>
  <si>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</si>
  <si>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</si>
  <si>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</si>
  <si>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</si>
  <si>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</si>
  <si>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</si>
  <si>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</si>
  <si>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</si>
  <si>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</si>
  <si>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</si>
  <si>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</si>
  <si>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</si>
  <si>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</si>
  <si>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</si>
  <si>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</si>
  <si>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</si>
  <si>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</si>
  <si>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</si>
  <si>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</si>
  <si>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</si>
  <si>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</si>
  <si>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</si>
  <si>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</si>
  <si>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</si>
  <si>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</si>
  <si>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</si>
  <si>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</si>
  <si>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</si>
  <si>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</si>
  <si>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</si>
  <si>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</si>
  <si>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</si>
  <si>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</si>
  <si>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</si>
  <si>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</si>
  <si>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</si>
  <si>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</si>
  <si>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</si>
  <si>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</si>
  <si>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</si>
  <si>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</si>
  <si>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</si>
  <si>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</si>
  <si>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19/06/19 - VENCIMENTO 27/06/19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</si>
</sst>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558798</v>
      </c>
      <c r="C7" s="9">
        <f t="shared" si="0"/>
        <v>739748</v>
      </c>
      <c r="D7" s="9">
        <f t="shared" si="0"/>
        <v>722189</v>
      </c>
      <c r="E7" s="9">
        <f>+E8+E20+E24+E27</f>
        <v>115977</v>
      </c>
      <c r="F7" s="9">
        <f>+F8+F20+F24+F27</f>
        <v>308975</v>
      </c>
      <c r="G7" s="9">
        <f t="shared" si="0"/>
        <v>481411</v>
      </c>
      <c r="H7" s="9">
        <f t="shared" si="0"/>
        <v>354084</v>
      </c>
      <c r="I7" s="9">
        <f t="shared" si="0"/>
        <v>296599</v>
      </c>
      <c r="J7" s="9">
        <f t="shared" si="0"/>
        <v>143346</v>
      </c>
      <c r="K7" s="9">
        <f t="shared" si="0"/>
        <v>147939</v>
      </c>
      <c r="L7" s="9">
        <f t="shared" si="0"/>
        <v>315319</v>
      </c>
      <c r="M7" s="9">
        <f t="shared" si="0"/>
        <v>457300</v>
      </c>
      <c r="N7" s="9">
        <f t="shared" si="0"/>
        <v>495966</v>
      </c>
      <c r="O7" s="9">
        <f t="shared" si="0"/>
        <v>5137651</v>
      </c>
      <c r="P7" s="43"/>
      <c r="Q7"/>
      <c r="R7"/>
    </row>
    <row r="8" spans="1:18" ht="17.25" customHeight="1">
      <c r="A8" s="10" t="s">
        <v>35</v>
      </c>
      <c r="B8" s="11">
        <f>B9+B12+B16</f>
        <v>271538</v>
      </c>
      <c r="C8" s="11">
        <f aca="true" t="shared" si="1" ref="C8:N8">C9+C12+C16</f>
        <v>369529</v>
      </c>
      <c r="D8" s="11">
        <f t="shared" si="1"/>
        <v>333381</v>
      </c>
      <c r="E8" s="11">
        <f>E9+E12+E16</f>
        <v>51686</v>
      </c>
      <c r="F8" s="11">
        <f>F9+F12+F16</f>
        <v>141822</v>
      </c>
      <c r="G8" s="11">
        <f t="shared" si="1"/>
        <v>241290</v>
      </c>
      <c r="H8" s="11">
        <f t="shared" si="1"/>
        <v>183913</v>
      </c>
      <c r="I8" s="11">
        <f t="shared" si="1"/>
        <v>132880</v>
      </c>
      <c r="J8" s="11">
        <f t="shared" si="1"/>
        <v>73500</v>
      </c>
      <c r="K8" s="11">
        <f t="shared" si="1"/>
        <v>74808</v>
      </c>
      <c r="L8" s="11">
        <f t="shared" si="1"/>
        <v>145304</v>
      </c>
      <c r="M8" s="11">
        <f t="shared" si="1"/>
        <v>224636</v>
      </c>
      <c r="N8" s="11">
        <f t="shared" si="1"/>
        <v>264215</v>
      </c>
      <c r="O8" s="11">
        <f aca="true" t="shared" si="2" ref="O8:O27">SUM(B8:N8)</f>
        <v>2508502</v>
      </c>
      <c r="P8"/>
      <c r="Q8"/>
      <c r="R8"/>
    </row>
    <row r="9" spans="1:18" ht="17.25" customHeight="1">
      <c r="A9" s="15" t="s">
        <v>13</v>
      </c>
      <c r="B9" s="13">
        <f>+B10+B11</f>
        <v>32565</v>
      </c>
      <c r="C9" s="13">
        <f aca="true" t="shared" si="3" ref="C9:N9">+C10+C11</f>
        <v>45578</v>
      </c>
      <c r="D9" s="13">
        <f t="shared" si="3"/>
        <v>36939</v>
      </c>
      <c r="E9" s="13">
        <f>+E10+E11</f>
        <v>7186</v>
      </c>
      <c r="F9" s="13">
        <f>+F10+F11</f>
        <v>14407</v>
      </c>
      <c r="G9" s="13">
        <f t="shared" si="3"/>
        <v>28332</v>
      </c>
      <c r="H9" s="13">
        <f t="shared" si="3"/>
        <v>20979</v>
      </c>
      <c r="I9" s="13">
        <f t="shared" si="3"/>
        <v>10573</v>
      </c>
      <c r="J9" s="13">
        <f t="shared" si="3"/>
        <v>5877</v>
      </c>
      <c r="K9" s="13">
        <f t="shared" si="3"/>
        <v>7260</v>
      </c>
      <c r="L9" s="13">
        <f t="shared" si="3"/>
        <v>8526</v>
      </c>
      <c r="M9" s="13">
        <f t="shared" si="3"/>
        <v>16835</v>
      </c>
      <c r="N9" s="13">
        <f t="shared" si="3"/>
        <v>38492</v>
      </c>
      <c r="O9" s="11">
        <f t="shared" si="2"/>
        <v>273549</v>
      </c>
      <c r="P9"/>
      <c r="Q9"/>
      <c r="R9"/>
    </row>
    <row r="10" spans="1:18" ht="17.25" customHeight="1">
      <c r="A10" s="29" t="s">
        <v>14</v>
      </c>
      <c r="B10" s="13">
        <v>32565</v>
      </c>
      <c r="C10" s="13">
        <v>45578</v>
      </c>
      <c r="D10" s="13">
        <v>36939</v>
      </c>
      <c r="E10" s="13">
        <v>7186</v>
      </c>
      <c r="F10" s="13">
        <v>14407</v>
      </c>
      <c r="G10" s="13">
        <v>28332</v>
      </c>
      <c r="H10" s="13">
        <v>20979</v>
      </c>
      <c r="I10" s="13">
        <v>10573</v>
      </c>
      <c r="J10" s="13">
        <v>5877</v>
      </c>
      <c r="K10" s="13">
        <v>7260</v>
      </c>
      <c r="L10" s="13">
        <v>8526</v>
      </c>
      <c r="M10" s="13">
        <v>16835</v>
      </c>
      <c r="N10" s="13">
        <v>38492</v>
      </c>
      <c r="O10" s="11">
        <f t="shared" si="2"/>
        <v>273549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226357</v>
      </c>
      <c r="C12" s="17">
        <f t="shared" si="4"/>
        <v>306152</v>
      </c>
      <c r="D12" s="17">
        <f t="shared" si="4"/>
        <v>281127</v>
      </c>
      <c r="E12" s="17">
        <f>SUM(E13:E15)</f>
        <v>41729</v>
      </c>
      <c r="F12" s="17">
        <f>SUM(F13:F15)</f>
        <v>120447</v>
      </c>
      <c r="G12" s="17">
        <f t="shared" si="4"/>
        <v>201887</v>
      </c>
      <c r="H12" s="17">
        <f t="shared" si="4"/>
        <v>154091</v>
      </c>
      <c r="I12" s="17">
        <f t="shared" si="4"/>
        <v>114480</v>
      </c>
      <c r="J12" s="17">
        <f t="shared" si="4"/>
        <v>63047</v>
      </c>
      <c r="K12" s="17">
        <f t="shared" si="4"/>
        <v>63598</v>
      </c>
      <c r="L12" s="17">
        <f t="shared" si="4"/>
        <v>127826</v>
      </c>
      <c r="M12" s="17">
        <f t="shared" si="4"/>
        <v>195352</v>
      </c>
      <c r="N12" s="17">
        <f t="shared" si="4"/>
        <v>213450</v>
      </c>
      <c r="O12" s="11">
        <f t="shared" si="2"/>
        <v>2109543</v>
      </c>
      <c r="P12"/>
      <c r="Q12"/>
      <c r="R12"/>
    </row>
    <row r="13" spans="1:18" s="60" customFormat="1" ht="17.25" customHeight="1">
      <c r="A13" s="65" t="s">
        <v>16</v>
      </c>
      <c r="B13" s="66">
        <v>107097</v>
      </c>
      <c r="C13" s="66">
        <v>151589</v>
      </c>
      <c r="D13" s="66">
        <v>145187</v>
      </c>
      <c r="E13" s="66">
        <v>22769</v>
      </c>
      <c r="F13" s="66">
        <v>62574</v>
      </c>
      <c r="G13" s="66">
        <v>100096</v>
      </c>
      <c r="H13" s="66">
        <v>74239</v>
      </c>
      <c r="I13" s="66">
        <v>58837</v>
      </c>
      <c r="J13" s="66">
        <v>30061</v>
      </c>
      <c r="K13" s="66">
        <v>30788</v>
      </c>
      <c r="L13" s="66">
        <v>62062</v>
      </c>
      <c r="M13" s="66">
        <v>91427</v>
      </c>
      <c r="N13" s="66">
        <v>97636</v>
      </c>
      <c r="O13" s="67">
        <f t="shared" si="2"/>
        <v>1034362</v>
      </c>
      <c r="P13" s="68"/>
      <c r="Q13" s="69"/>
      <c r="R13"/>
    </row>
    <row r="14" spans="1:18" s="60" customFormat="1" ht="17.25" customHeight="1">
      <c r="A14" s="65" t="s">
        <v>17</v>
      </c>
      <c r="B14" s="66">
        <v>104634</v>
      </c>
      <c r="C14" s="66">
        <v>131847</v>
      </c>
      <c r="D14" s="66">
        <v>119957</v>
      </c>
      <c r="E14" s="66">
        <v>15473</v>
      </c>
      <c r="F14" s="66">
        <v>52450</v>
      </c>
      <c r="G14" s="66">
        <v>88645</v>
      </c>
      <c r="H14" s="66">
        <v>70819</v>
      </c>
      <c r="I14" s="66">
        <v>49823</v>
      </c>
      <c r="J14" s="66">
        <v>29536</v>
      </c>
      <c r="K14" s="66">
        <v>29411</v>
      </c>
      <c r="L14" s="66">
        <v>60567</v>
      </c>
      <c r="M14" s="66">
        <v>93271</v>
      </c>
      <c r="N14" s="66">
        <v>95715</v>
      </c>
      <c r="O14" s="67">
        <f t="shared" si="2"/>
        <v>942148</v>
      </c>
      <c r="P14" s="68"/>
      <c r="Q14"/>
      <c r="R14"/>
    </row>
    <row r="15" spans="1:18" ht="17.25" customHeight="1">
      <c r="A15" s="14" t="s">
        <v>18</v>
      </c>
      <c r="B15" s="13">
        <v>14626</v>
      </c>
      <c r="C15" s="13">
        <v>22716</v>
      </c>
      <c r="D15" s="13">
        <v>15983</v>
      </c>
      <c r="E15" s="13">
        <v>3487</v>
      </c>
      <c r="F15" s="13">
        <v>5423</v>
      </c>
      <c r="G15" s="13">
        <v>13146</v>
      </c>
      <c r="H15" s="13">
        <v>9033</v>
      </c>
      <c r="I15" s="13">
        <v>5820</v>
      </c>
      <c r="J15" s="13">
        <v>3450</v>
      </c>
      <c r="K15" s="13">
        <v>3399</v>
      </c>
      <c r="L15" s="13">
        <v>5197</v>
      </c>
      <c r="M15" s="13">
        <v>10654</v>
      </c>
      <c r="N15" s="13">
        <v>20099</v>
      </c>
      <c r="O15" s="11">
        <f t="shared" si="2"/>
        <v>133033</v>
      </c>
      <c r="P15"/>
      <c r="Q15"/>
      <c r="R15"/>
    </row>
    <row r="16" spans="1:15" ht="17.25" customHeight="1">
      <c r="A16" s="15" t="s">
        <v>31</v>
      </c>
      <c r="B16" s="13">
        <f>B17+B18+B19</f>
        <v>12616</v>
      </c>
      <c r="C16" s="13">
        <f aca="true" t="shared" si="5" ref="C16:N16">C17+C18+C19</f>
        <v>17799</v>
      </c>
      <c r="D16" s="13">
        <f t="shared" si="5"/>
        <v>15315</v>
      </c>
      <c r="E16" s="13">
        <f>E17+E18+E19</f>
        <v>2771</v>
      </c>
      <c r="F16" s="13">
        <f>F17+F18+F19</f>
        <v>6968</v>
      </c>
      <c r="G16" s="13">
        <f t="shared" si="5"/>
        <v>11071</v>
      </c>
      <c r="H16" s="13">
        <f t="shared" si="5"/>
        <v>8843</v>
      </c>
      <c r="I16" s="13">
        <f t="shared" si="5"/>
        <v>7827</v>
      </c>
      <c r="J16" s="13">
        <f t="shared" si="5"/>
        <v>4576</v>
      </c>
      <c r="K16" s="13">
        <f t="shared" si="5"/>
        <v>3950</v>
      </c>
      <c r="L16" s="13">
        <f t="shared" si="5"/>
        <v>8952</v>
      </c>
      <c r="M16" s="13">
        <f t="shared" si="5"/>
        <v>12449</v>
      </c>
      <c r="N16" s="13">
        <f t="shared" si="5"/>
        <v>12273</v>
      </c>
      <c r="O16" s="11">
        <f t="shared" si="2"/>
        <v>125410</v>
      </c>
    </row>
    <row r="17" spans="1:18" ht="17.25" customHeight="1">
      <c r="A17" s="14" t="s">
        <v>32</v>
      </c>
      <c r="B17" s="13">
        <v>12599</v>
      </c>
      <c r="C17" s="13">
        <v>17766</v>
      </c>
      <c r="D17" s="13">
        <v>15296</v>
      </c>
      <c r="E17" s="13">
        <v>2768</v>
      </c>
      <c r="F17" s="13">
        <v>6960</v>
      </c>
      <c r="G17" s="13">
        <v>11056</v>
      </c>
      <c r="H17" s="13">
        <v>8834</v>
      </c>
      <c r="I17" s="13">
        <v>7818</v>
      </c>
      <c r="J17" s="13">
        <v>4571</v>
      </c>
      <c r="K17" s="13">
        <v>3947</v>
      </c>
      <c r="L17" s="13">
        <v>8940</v>
      </c>
      <c r="M17" s="13">
        <v>12436</v>
      </c>
      <c r="N17" s="13">
        <v>12246</v>
      </c>
      <c r="O17" s="11">
        <f t="shared" si="2"/>
        <v>125237</v>
      </c>
      <c r="P17"/>
      <c r="Q17"/>
      <c r="R17"/>
    </row>
    <row r="18" spans="1:18" ht="17.25" customHeight="1">
      <c r="A18" s="14" t="s">
        <v>33</v>
      </c>
      <c r="B18" s="13">
        <v>6</v>
      </c>
      <c r="C18" s="13">
        <v>15</v>
      </c>
      <c r="D18" s="13">
        <v>9</v>
      </c>
      <c r="E18" s="13">
        <v>2</v>
      </c>
      <c r="F18" s="13">
        <v>7</v>
      </c>
      <c r="G18" s="13">
        <v>5</v>
      </c>
      <c r="H18" s="13">
        <v>3</v>
      </c>
      <c r="I18" s="13">
        <v>4</v>
      </c>
      <c r="J18" s="13">
        <v>2</v>
      </c>
      <c r="K18" s="13">
        <v>3</v>
      </c>
      <c r="L18" s="13">
        <v>2</v>
      </c>
      <c r="M18" s="13">
        <v>8</v>
      </c>
      <c r="N18" s="13">
        <v>13</v>
      </c>
      <c r="O18" s="11">
        <f t="shared" si="2"/>
        <v>79</v>
      </c>
      <c r="P18"/>
      <c r="Q18"/>
      <c r="R18"/>
    </row>
    <row r="19" spans="1:18" ht="17.25" customHeight="1">
      <c r="A19" s="14" t="s">
        <v>34</v>
      </c>
      <c r="B19" s="13">
        <v>11</v>
      </c>
      <c r="C19" s="13">
        <v>18</v>
      </c>
      <c r="D19" s="13">
        <v>10</v>
      </c>
      <c r="E19" s="13">
        <v>1</v>
      </c>
      <c r="F19" s="13">
        <v>1</v>
      </c>
      <c r="G19" s="13">
        <v>10</v>
      </c>
      <c r="H19" s="13">
        <v>6</v>
      </c>
      <c r="I19" s="13">
        <v>5</v>
      </c>
      <c r="J19" s="13">
        <v>3</v>
      </c>
      <c r="K19" s="13">
        <v>0</v>
      </c>
      <c r="L19" s="13">
        <v>10</v>
      </c>
      <c r="M19" s="13">
        <v>5</v>
      </c>
      <c r="N19" s="13">
        <v>14</v>
      </c>
      <c r="O19" s="11">
        <f t="shared" si="2"/>
        <v>94</v>
      </c>
      <c r="P19"/>
      <c r="Q19"/>
      <c r="R19"/>
    </row>
    <row r="20" spans="1:18" ht="17.25" customHeight="1">
      <c r="A20" s="16" t="s">
        <v>19</v>
      </c>
      <c r="B20" s="11">
        <f>+B21+B22+B23</f>
        <v>158894</v>
      </c>
      <c r="C20" s="11">
        <f aca="true" t="shared" si="6" ref="C20:N20">+C21+C22+C23</f>
        <v>186363</v>
      </c>
      <c r="D20" s="11">
        <f t="shared" si="6"/>
        <v>195102</v>
      </c>
      <c r="E20" s="11">
        <f>+E21+E22+E23</f>
        <v>31635</v>
      </c>
      <c r="F20" s="11">
        <f>+F21+F22+F23</f>
        <v>78191</v>
      </c>
      <c r="G20" s="11">
        <f t="shared" si="6"/>
        <v>120485</v>
      </c>
      <c r="H20" s="11">
        <f t="shared" si="6"/>
        <v>92995</v>
      </c>
      <c r="I20" s="11">
        <f t="shared" si="6"/>
        <v>104611</v>
      </c>
      <c r="J20" s="11">
        <f t="shared" si="6"/>
        <v>48818</v>
      </c>
      <c r="K20" s="11">
        <f t="shared" si="6"/>
        <v>47625</v>
      </c>
      <c r="L20" s="11">
        <f t="shared" si="6"/>
        <v>112888</v>
      </c>
      <c r="M20" s="11">
        <f t="shared" si="6"/>
        <v>153444</v>
      </c>
      <c r="N20" s="11">
        <f t="shared" si="6"/>
        <v>127231</v>
      </c>
      <c r="O20" s="11">
        <f t="shared" si="2"/>
        <v>1458282</v>
      </c>
      <c r="P20"/>
      <c r="Q20"/>
      <c r="R20"/>
    </row>
    <row r="21" spans="1:18" s="60" customFormat="1" ht="17.25" customHeight="1">
      <c r="A21" s="54" t="s">
        <v>20</v>
      </c>
      <c r="B21" s="66">
        <v>83726</v>
      </c>
      <c r="C21" s="66">
        <v>105909</v>
      </c>
      <c r="D21" s="66">
        <v>114811</v>
      </c>
      <c r="E21" s="66">
        <v>19629</v>
      </c>
      <c r="F21" s="66">
        <v>45277</v>
      </c>
      <c r="G21" s="66">
        <v>69960</v>
      </c>
      <c r="H21" s="66">
        <v>50641</v>
      </c>
      <c r="I21" s="66">
        <v>60465</v>
      </c>
      <c r="J21" s="66">
        <v>25587</v>
      </c>
      <c r="K21" s="66">
        <v>26058</v>
      </c>
      <c r="L21" s="66">
        <v>60415</v>
      </c>
      <c r="M21" s="66">
        <v>79036</v>
      </c>
      <c r="N21" s="66">
        <v>70131</v>
      </c>
      <c r="O21" s="67">
        <f t="shared" si="2"/>
        <v>811645</v>
      </c>
      <c r="P21" s="68"/>
      <c r="Q21"/>
      <c r="R21"/>
    </row>
    <row r="22" spans="1:18" s="60" customFormat="1" ht="17.25" customHeight="1">
      <c r="A22" s="54" t="s">
        <v>21</v>
      </c>
      <c r="B22" s="66">
        <v>68359</v>
      </c>
      <c r="C22" s="66">
        <v>71930</v>
      </c>
      <c r="D22" s="66">
        <v>73061</v>
      </c>
      <c r="E22" s="66">
        <v>10509</v>
      </c>
      <c r="F22" s="66">
        <v>30378</v>
      </c>
      <c r="G22" s="66">
        <v>45858</v>
      </c>
      <c r="H22" s="66">
        <v>38610</v>
      </c>
      <c r="I22" s="66">
        <v>40737</v>
      </c>
      <c r="J22" s="66">
        <v>21655</v>
      </c>
      <c r="K22" s="66">
        <v>19896</v>
      </c>
      <c r="L22" s="66">
        <v>49027</v>
      </c>
      <c r="M22" s="66">
        <v>68609</v>
      </c>
      <c r="N22" s="66">
        <v>50019</v>
      </c>
      <c r="O22" s="67">
        <f t="shared" si="2"/>
        <v>588648</v>
      </c>
      <c r="P22" s="68"/>
      <c r="Q22"/>
      <c r="R22"/>
    </row>
    <row r="23" spans="1:18" ht="17.25" customHeight="1">
      <c r="A23" s="12" t="s">
        <v>22</v>
      </c>
      <c r="B23" s="13">
        <v>6809</v>
      </c>
      <c r="C23" s="13">
        <v>8524</v>
      </c>
      <c r="D23" s="13">
        <v>7230</v>
      </c>
      <c r="E23" s="13">
        <v>1497</v>
      </c>
      <c r="F23" s="13">
        <v>2536</v>
      </c>
      <c r="G23" s="13">
        <v>4667</v>
      </c>
      <c r="H23" s="13">
        <v>3744</v>
      </c>
      <c r="I23" s="13">
        <v>3409</v>
      </c>
      <c r="J23" s="13">
        <v>1576</v>
      </c>
      <c r="K23" s="13">
        <v>1671</v>
      </c>
      <c r="L23" s="13">
        <v>3446</v>
      </c>
      <c r="M23" s="13">
        <v>5799</v>
      </c>
      <c r="N23" s="13">
        <v>7081</v>
      </c>
      <c r="O23" s="11">
        <f t="shared" si="2"/>
        <v>57989</v>
      </c>
      <c r="P23"/>
      <c r="Q23"/>
      <c r="R23"/>
    </row>
    <row r="24" spans="1:18" ht="17.25" customHeight="1">
      <c r="A24" s="16" t="s">
        <v>23</v>
      </c>
      <c r="B24" s="13">
        <f>+B25+B26</f>
        <v>128366</v>
      </c>
      <c r="C24" s="13">
        <f aca="true" t="shared" si="7" ref="C24:N24">+C25+C26</f>
        <v>183856</v>
      </c>
      <c r="D24" s="13">
        <f t="shared" si="7"/>
        <v>193706</v>
      </c>
      <c r="E24" s="13">
        <f>+E25+E26</f>
        <v>32656</v>
      </c>
      <c r="F24" s="13">
        <f>+F25+F26</f>
        <v>88962</v>
      </c>
      <c r="G24" s="13">
        <f t="shared" si="7"/>
        <v>119636</v>
      </c>
      <c r="H24" s="13">
        <f t="shared" si="7"/>
        <v>77176</v>
      </c>
      <c r="I24" s="13">
        <f t="shared" si="7"/>
        <v>59108</v>
      </c>
      <c r="J24" s="13">
        <f t="shared" si="7"/>
        <v>21028</v>
      </c>
      <c r="K24" s="13">
        <f t="shared" si="7"/>
        <v>25506</v>
      </c>
      <c r="L24" s="13">
        <f t="shared" si="7"/>
        <v>57127</v>
      </c>
      <c r="M24" s="13">
        <f t="shared" si="7"/>
        <v>79220</v>
      </c>
      <c r="N24" s="13">
        <f t="shared" si="7"/>
        <v>98027</v>
      </c>
      <c r="O24" s="11">
        <f t="shared" si="2"/>
        <v>1164374</v>
      </c>
      <c r="P24" s="44"/>
      <c r="Q24"/>
      <c r="R24"/>
    </row>
    <row r="25" spans="1:18" ht="17.25" customHeight="1">
      <c r="A25" s="12" t="s">
        <v>36</v>
      </c>
      <c r="B25" s="13">
        <v>80816</v>
      </c>
      <c r="C25" s="13">
        <v>121515</v>
      </c>
      <c r="D25" s="13">
        <v>126863</v>
      </c>
      <c r="E25" s="13">
        <v>23159</v>
      </c>
      <c r="F25" s="13">
        <v>55569</v>
      </c>
      <c r="G25" s="13">
        <v>80718</v>
      </c>
      <c r="H25" s="13">
        <v>50371</v>
      </c>
      <c r="I25" s="13">
        <v>39063</v>
      </c>
      <c r="J25" s="13">
        <v>14563</v>
      </c>
      <c r="K25" s="13">
        <v>18088</v>
      </c>
      <c r="L25" s="13">
        <v>35349</v>
      </c>
      <c r="M25" s="13">
        <v>52918</v>
      </c>
      <c r="N25" s="13">
        <v>65087</v>
      </c>
      <c r="O25" s="11">
        <f t="shared" si="2"/>
        <v>764079</v>
      </c>
      <c r="P25" s="43"/>
      <c r="Q25"/>
      <c r="R25"/>
    </row>
    <row r="26" spans="1:18" ht="17.25" customHeight="1">
      <c r="A26" s="12" t="s">
        <v>37</v>
      </c>
      <c r="B26" s="13">
        <v>47550</v>
      </c>
      <c r="C26" s="13">
        <v>62341</v>
      </c>
      <c r="D26" s="13">
        <v>66843</v>
      </c>
      <c r="E26" s="13">
        <v>9497</v>
      </c>
      <c r="F26" s="13">
        <v>33393</v>
      </c>
      <c r="G26" s="13">
        <v>38918</v>
      </c>
      <c r="H26" s="13">
        <v>26805</v>
      </c>
      <c r="I26" s="13">
        <v>20045</v>
      </c>
      <c r="J26" s="13">
        <v>6465</v>
      </c>
      <c r="K26" s="13">
        <v>7418</v>
      </c>
      <c r="L26" s="13">
        <v>21778</v>
      </c>
      <c r="M26" s="13">
        <v>26302</v>
      </c>
      <c r="N26" s="13">
        <v>32940</v>
      </c>
      <c r="O26" s="11">
        <f t="shared" si="2"/>
        <v>400295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6493</v>
      </c>
      <c r="O27" s="11">
        <f t="shared" si="2"/>
        <v>6493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13942.34</v>
      </c>
      <c r="O37" s="23">
        <f>SUM(B37:N37)</f>
        <v>13942.34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1777875.7999999998</v>
      </c>
      <c r="C49" s="22">
        <f aca="true" t="shared" si="11" ref="C49:N49">+C50+C62</f>
        <v>2638238.41</v>
      </c>
      <c r="D49" s="22">
        <f t="shared" si="11"/>
        <v>2806404.7299999995</v>
      </c>
      <c r="E49" s="22">
        <f t="shared" si="11"/>
        <v>612207.79</v>
      </c>
      <c r="F49" s="22">
        <f t="shared" si="11"/>
        <v>1031873.15</v>
      </c>
      <c r="G49" s="22">
        <f t="shared" si="11"/>
        <v>1644308.14</v>
      </c>
      <c r="H49" s="22">
        <f t="shared" si="11"/>
        <v>1305916.0300000003</v>
      </c>
      <c r="I49" s="22">
        <f>+I50+I62</f>
        <v>1028233.4400000001</v>
      </c>
      <c r="J49" s="22">
        <f t="shared" si="11"/>
        <v>439919.27999999997</v>
      </c>
      <c r="K49" s="22">
        <f>+K50+K62</f>
        <v>413410.13</v>
      </c>
      <c r="L49" s="22">
        <f>+L50+L62</f>
        <v>900298.0100000001</v>
      </c>
      <c r="M49" s="22">
        <f>+M50+M62</f>
        <v>1339538.1500000001</v>
      </c>
      <c r="N49" s="22">
        <f t="shared" si="11"/>
        <v>1636636.4600000002</v>
      </c>
      <c r="O49" s="22">
        <f>SUM(B49:N49)</f>
        <v>17574859.52</v>
      </c>
      <c r="P49"/>
      <c r="Q49"/>
      <c r="R49"/>
    </row>
    <row r="50" spans="1:18" ht="17.25" customHeight="1">
      <c r="A50" s="16" t="s">
        <v>55</v>
      </c>
      <c r="B50" s="23">
        <f>SUM(B51:B61)</f>
        <v>1761176.1099999999</v>
      </c>
      <c r="C50" s="23">
        <f aca="true" t="shared" si="12" ref="C50:N50">SUM(C51:C61)</f>
        <v>2615086.8400000003</v>
      </c>
      <c r="D50" s="23">
        <f t="shared" si="12"/>
        <v>2798296.2199999997</v>
      </c>
      <c r="E50" s="23">
        <f t="shared" si="12"/>
        <v>612207.79</v>
      </c>
      <c r="F50" s="23">
        <f t="shared" si="12"/>
        <v>1019362.74</v>
      </c>
      <c r="G50" s="23">
        <f t="shared" si="12"/>
        <v>1621227.0699999998</v>
      </c>
      <c r="H50" s="23">
        <f t="shared" si="12"/>
        <v>1305916.0300000003</v>
      </c>
      <c r="I50" s="23">
        <f>SUM(I51:I61)</f>
        <v>1019495.43</v>
      </c>
      <c r="J50" s="23">
        <f t="shared" si="12"/>
        <v>438420.20999999996</v>
      </c>
      <c r="K50" s="23">
        <f>SUM(K51:K61)</f>
        <v>405570.95</v>
      </c>
      <c r="L50" s="23">
        <f>SUM(L51:L61)</f>
        <v>898833.6000000001</v>
      </c>
      <c r="M50" s="23">
        <f>SUM(M51:M61)</f>
        <v>1331017.29</v>
      </c>
      <c r="N50" s="23">
        <f t="shared" si="12"/>
        <v>1627166.2400000002</v>
      </c>
      <c r="O50" s="23">
        <f>SUM(B50:N50)</f>
        <v>17453776.520000003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1757084.43</v>
      </c>
      <c r="C51" s="23">
        <f t="shared" si="13"/>
        <v>2609313.12</v>
      </c>
      <c r="D51" s="23">
        <f t="shared" si="13"/>
        <v>2791910.46</v>
      </c>
      <c r="E51" s="23">
        <f t="shared" si="13"/>
        <v>612207.79</v>
      </c>
      <c r="F51" s="23">
        <f t="shared" si="13"/>
        <v>1017145.7</v>
      </c>
      <c r="G51" s="23">
        <f t="shared" si="13"/>
        <v>1617781.67</v>
      </c>
      <c r="H51" s="23">
        <f t="shared" si="13"/>
        <v>1297151.33</v>
      </c>
      <c r="I51" s="23">
        <f t="shared" si="13"/>
        <v>1016118.51</v>
      </c>
      <c r="J51" s="23">
        <f t="shared" si="13"/>
        <v>437076.29</v>
      </c>
      <c r="K51" s="23">
        <f t="shared" si="13"/>
        <v>404346.87</v>
      </c>
      <c r="L51" s="23">
        <f t="shared" si="13"/>
        <v>896578.04</v>
      </c>
      <c r="M51" s="23">
        <f t="shared" si="13"/>
        <v>1328410.77</v>
      </c>
      <c r="N51" s="23">
        <f t="shared" si="13"/>
        <v>1609508.86</v>
      </c>
      <c r="O51" s="23">
        <f>SUM(B51:N51)</f>
        <v>17394633.839999996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13942.34</v>
      </c>
      <c r="O55" s="23">
        <f>SUM(B55:N55)</f>
        <v>13942.34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-198095.86</v>
      </c>
      <c r="C66" s="35">
        <f t="shared" si="14"/>
        <v>-224589.64</v>
      </c>
      <c r="D66" s="35">
        <f t="shared" si="14"/>
        <v>-201271.82</v>
      </c>
      <c r="E66" s="35">
        <f t="shared" si="14"/>
        <v>-146534.49</v>
      </c>
      <c r="F66" s="35">
        <f t="shared" si="14"/>
        <v>-73420.1</v>
      </c>
      <c r="G66" s="35">
        <f t="shared" si="14"/>
        <v>-220011.99</v>
      </c>
      <c r="H66" s="35">
        <f t="shared" si="14"/>
        <v>-102253.63</v>
      </c>
      <c r="I66" s="35">
        <f t="shared" si="14"/>
        <v>-115721.27</v>
      </c>
      <c r="J66" s="35">
        <f t="shared" si="14"/>
        <v>-37329.369999999995</v>
      </c>
      <c r="K66" s="35">
        <f t="shared" si="14"/>
        <v>-46375.85</v>
      </c>
      <c r="L66" s="35">
        <f t="shared" si="14"/>
        <v>-61502.72000000001</v>
      </c>
      <c r="M66" s="35">
        <f t="shared" si="14"/>
        <v>-110569.56000000001</v>
      </c>
      <c r="N66" s="35">
        <f t="shared" si="14"/>
        <v>-181341.92</v>
      </c>
      <c r="O66" s="35">
        <f aca="true" t="shared" si="15" ref="O66:O74">SUM(B66:N66)</f>
        <v>-1719018.22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-182057.43999999997</v>
      </c>
      <c r="C67" s="35">
        <f t="shared" si="16"/>
        <v>-201286.98</v>
      </c>
      <c r="D67" s="35">
        <f t="shared" si="16"/>
        <v>-178158.49</v>
      </c>
      <c r="E67" s="35">
        <f t="shared" si="16"/>
        <v>-30899.8</v>
      </c>
      <c r="F67" s="35">
        <f t="shared" si="16"/>
        <v>-61950.1</v>
      </c>
      <c r="G67" s="35">
        <f t="shared" si="16"/>
        <v>-204577.25</v>
      </c>
      <c r="H67" s="35">
        <f t="shared" si="16"/>
        <v>-90390.3</v>
      </c>
      <c r="I67" s="35">
        <f t="shared" si="16"/>
        <v>-105980.74</v>
      </c>
      <c r="J67" s="35">
        <f t="shared" si="16"/>
        <v>-32760.949999999997</v>
      </c>
      <c r="K67" s="35">
        <f t="shared" si="16"/>
        <v>-41807.43</v>
      </c>
      <c r="L67" s="35">
        <f t="shared" si="16"/>
        <v>-52219.04000000001</v>
      </c>
      <c r="M67" s="35">
        <f t="shared" si="16"/>
        <v>-96668.51000000001</v>
      </c>
      <c r="N67" s="35">
        <f t="shared" si="16"/>
        <v>-165515.6</v>
      </c>
      <c r="O67" s="35">
        <f t="shared" si="15"/>
        <v>-1444272.6300000001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-140029.5</v>
      </c>
      <c r="C68" s="57">
        <f aca="true" t="shared" si="17" ref="C68:N68">-ROUND(C9*$D$3,2)</f>
        <v>-195985.4</v>
      </c>
      <c r="D68" s="57">
        <f t="shared" si="17"/>
        <v>-158837.7</v>
      </c>
      <c r="E68" s="57">
        <f t="shared" si="17"/>
        <v>-30899.8</v>
      </c>
      <c r="F68" s="57">
        <f t="shared" si="17"/>
        <v>-61950.1</v>
      </c>
      <c r="G68" s="57">
        <f t="shared" si="17"/>
        <v>-121827.6</v>
      </c>
      <c r="H68" s="57">
        <f>-ROUND((H9+H29)*$D$3,2)</f>
        <v>-90390.3</v>
      </c>
      <c r="I68" s="57">
        <f t="shared" si="17"/>
        <v>-45463.9</v>
      </c>
      <c r="J68" s="57">
        <f t="shared" si="17"/>
        <v>-25271.1</v>
      </c>
      <c r="K68" s="57">
        <f t="shared" si="17"/>
        <v>-31218</v>
      </c>
      <c r="L68" s="57">
        <f t="shared" si="17"/>
        <v>-36661.8</v>
      </c>
      <c r="M68" s="57">
        <f t="shared" si="17"/>
        <v>-72390.5</v>
      </c>
      <c r="N68" s="57">
        <f t="shared" si="17"/>
        <v>-165515.6</v>
      </c>
      <c r="O68" s="57">
        <f t="shared" si="15"/>
        <v>-1176441.3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-25.8</v>
      </c>
      <c r="C70" s="35">
        <v>-43</v>
      </c>
      <c r="D70" s="19">
        <v>-47.3</v>
      </c>
      <c r="E70" s="19">
        <v>0</v>
      </c>
      <c r="F70" s="19">
        <v>0</v>
      </c>
      <c r="G70" s="19">
        <v>-68.8</v>
      </c>
      <c r="H70" s="19">
        <v>0</v>
      </c>
      <c r="I70" s="19">
        <v>-154.8</v>
      </c>
      <c r="J70" s="35">
        <v>-6.12</v>
      </c>
      <c r="K70" s="19">
        <v>-8.65</v>
      </c>
      <c r="L70" s="19">
        <v>-12.71</v>
      </c>
      <c r="M70" s="19">
        <v>-19.82</v>
      </c>
      <c r="N70" s="19">
        <v>0</v>
      </c>
      <c r="O70" s="35">
        <f t="shared" si="15"/>
        <v>-386.99999999999994</v>
      </c>
      <c r="P70"/>
      <c r="Q70"/>
      <c r="R70"/>
    </row>
    <row r="71" spans="1:18" ht="18.75" customHeight="1">
      <c r="A71" s="12" t="s">
        <v>71</v>
      </c>
      <c r="B71" s="35">
        <v>-2270.4</v>
      </c>
      <c r="C71" s="35">
        <v>-933.1</v>
      </c>
      <c r="D71" s="19">
        <v>-713.8</v>
      </c>
      <c r="E71" s="19">
        <v>0</v>
      </c>
      <c r="F71" s="19">
        <v>0</v>
      </c>
      <c r="G71" s="19">
        <v>-1535.1</v>
      </c>
      <c r="H71" s="19">
        <v>0</v>
      </c>
      <c r="I71" s="19">
        <v>-993.3</v>
      </c>
      <c r="J71" s="35">
        <v>-62.28</v>
      </c>
      <c r="K71" s="19">
        <v>-88.05</v>
      </c>
      <c r="L71" s="19">
        <v>-129.37</v>
      </c>
      <c r="M71" s="19">
        <v>-201.9</v>
      </c>
      <c r="N71" s="19">
        <v>0</v>
      </c>
      <c r="O71" s="35">
        <f t="shared" si="15"/>
        <v>-6927.299999999999</v>
      </c>
      <c r="P71"/>
      <c r="Q71"/>
      <c r="R71"/>
    </row>
    <row r="72" spans="1:18" ht="18.75" customHeight="1">
      <c r="A72" s="12" t="s">
        <v>72</v>
      </c>
      <c r="B72" s="35">
        <v>-39731.74</v>
      </c>
      <c r="C72" s="35">
        <v>-4325.48</v>
      </c>
      <c r="D72" s="19">
        <v>-18559.69</v>
      </c>
      <c r="E72" s="19">
        <v>0</v>
      </c>
      <c r="F72" s="19">
        <v>0</v>
      </c>
      <c r="G72" s="19">
        <v>-81145.75</v>
      </c>
      <c r="H72" s="19">
        <v>0</v>
      </c>
      <c r="I72" s="19">
        <v>-59368.74</v>
      </c>
      <c r="J72" s="35">
        <v>-7421.45</v>
      </c>
      <c r="K72" s="19">
        <v>-10492.73</v>
      </c>
      <c r="L72" s="19">
        <v>-15415.16</v>
      </c>
      <c r="M72" s="19">
        <v>-24056.29</v>
      </c>
      <c r="N72" s="19">
        <v>0</v>
      </c>
      <c r="O72" s="35">
        <f t="shared" si="15"/>
        <v>-260517.03000000003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1579779.94</v>
      </c>
      <c r="C114" s="24">
        <f t="shared" si="20"/>
        <v>2413648.77</v>
      </c>
      <c r="D114" s="24">
        <f t="shared" si="20"/>
        <v>2605132.909999999</v>
      </c>
      <c r="E114" s="24">
        <f t="shared" si="20"/>
        <v>465673.3</v>
      </c>
      <c r="F114" s="24">
        <f t="shared" si="20"/>
        <v>958453.05</v>
      </c>
      <c r="G114" s="24">
        <f t="shared" si="20"/>
        <v>1424296.15</v>
      </c>
      <c r="H114" s="24">
        <f aca="true" t="shared" si="21" ref="H114:M114">+H115+H116</f>
        <v>1203662.4000000001</v>
      </c>
      <c r="I114" s="24">
        <f t="shared" si="21"/>
        <v>912512.17</v>
      </c>
      <c r="J114" s="24">
        <f t="shared" si="21"/>
        <v>402589.91</v>
      </c>
      <c r="K114" s="24">
        <f t="shared" si="21"/>
        <v>367034.28</v>
      </c>
      <c r="L114" s="24">
        <f t="shared" si="21"/>
        <v>838795.29</v>
      </c>
      <c r="M114" s="24">
        <f t="shared" si="21"/>
        <v>1228968.59</v>
      </c>
      <c r="N114" s="24">
        <f>+N115+N116</f>
        <v>1455294.54</v>
      </c>
      <c r="O114" s="41">
        <f t="shared" si="19"/>
        <v>15855841.299999997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1563080.25</v>
      </c>
      <c r="C115" s="24">
        <f t="shared" si="22"/>
        <v>2390497.2</v>
      </c>
      <c r="D115" s="24">
        <f t="shared" si="22"/>
        <v>2597024.3999999994</v>
      </c>
      <c r="E115" s="24">
        <f t="shared" si="22"/>
        <v>465673.3</v>
      </c>
      <c r="F115" s="24">
        <f t="shared" si="22"/>
        <v>945942.64</v>
      </c>
      <c r="G115" s="24">
        <f t="shared" si="22"/>
        <v>1401215.0799999998</v>
      </c>
      <c r="H115" s="24">
        <f aca="true" t="shared" si="23" ref="H115:M115">+H50+H67+H74+H111</f>
        <v>1203662.4000000001</v>
      </c>
      <c r="I115" s="24">
        <f t="shared" si="23"/>
        <v>903774.16</v>
      </c>
      <c r="J115" s="24">
        <f t="shared" si="23"/>
        <v>401090.83999999997</v>
      </c>
      <c r="K115" s="24">
        <f t="shared" si="23"/>
        <v>359195.10000000003</v>
      </c>
      <c r="L115" s="24">
        <f t="shared" si="23"/>
        <v>837330.88</v>
      </c>
      <c r="M115" s="24">
        <f t="shared" si="23"/>
        <v>1220447.73</v>
      </c>
      <c r="N115" s="24">
        <f>+N50+N67+N74+N111</f>
        <v>1445824.32</v>
      </c>
      <c r="O115" s="41">
        <f t="shared" si="19"/>
        <v>15734758.3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15855841.299999999</v>
      </c>
      <c r="P122" s="45"/>
    </row>
    <row r="123" spans="1:15" ht="18.75" customHeight="1">
      <c r="A123" s="26" t="s">
        <v>118</v>
      </c>
      <c r="B123" s="27">
        <v>195379.7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195379.7</v>
      </c>
    </row>
    <row r="124" spans="1:15" ht="18.75" customHeight="1">
      <c r="A124" s="26" t="s">
        <v>119</v>
      </c>
      <c r="B124" s="27">
        <v>1384400.24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1384400.24</v>
      </c>
    </row>
    <row r="125" spans="1:15" ht="18.75" customHeight="1">
      <c r="A125" s="26" t="s">
        <v>120</v>
      </c>
      <c r="B125" s="38">
        <v>0</v>
      </c>
      <c r="C125" s="27">
        <v>2413648.77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2413648.77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514678.93</v>
      </c>
      <c r="O139" s="39">
        <f t="shared" si="26"/>
        <v>514678.93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940615.62</v>
      </c>
      <c r="O140" s="39">
        <f t="shared" si="26"/>
        <v>940615.62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465673.3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465673.3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958453.05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958453.05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1203662.4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1203662.4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402589.91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402589.91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367034.28</v>
      </c>
      <c r="L147" s="38">
        <v>0</v>
      </c>
      <c r="M147" s="38">
        <v>0</v>
      </c>
      <c r="N147" s="38">
        <v>0</v>
      </c>
      <c r="O147" s="39">
        <f t="shared" si="27"/>
        <v>367034.28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1424296.15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1424296.15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912512.17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912512.17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838795.29</v>
      </c>
      <c r="M152" s="38">
        <v>0</v>
      </c>
      <c r="N152" s="38">
        <v>0</v>
      </c>
      <c r="O152" s="39">
        <f t="shared" si="27"/>
        <v>838795.29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2605132.9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2605132.9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1228968.59</v>
      </c>
      <c r="N154" s="75">
        <v>0</v>
      </c>
      <c r="O154" s="74">
        <f t="shared" si="27"/>
        <v>1228968.59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2019-06-26T19:23:59Z</dcterms:modified>
  <cp:category/>
  <cp:version/>
  <cp:contentType/>
  <cp:contentStatus/>
</cp:coreProperties>
</file>