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<sst xmlns="http://schemas.openxmlformats.org/spreadsheetml/2006/main" count="167" uniqueCount="161">
  <si>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</si>
  <si>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</si>
  <si>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</si>
  <si>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</si>
  <si>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</si>
  <si>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</si>
  <si>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</si>
  <si>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</si>
  <si>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</si>
  <si>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</si>
  <si>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</si>
  <si>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</si>
  <si>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</si>
  <si>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</si>
  <si>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</si>
  <si>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</si>
  <si>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</si>
  <si>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</si>
  <si>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</si>
  <si>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</si>
  <si>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</si>
  <si>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</si>
  <si>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</si>
  <si>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</si>
  <si>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</si>
  <si>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</si>
  <si>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</si>
  <si>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</si>
  <si>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</si>
  <si>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</si>
  <si>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</si>
  <si>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</si>
  <si>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</si>
  <si>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</si>
  <si>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</si>
  <si>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</si>
  <si>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</si>
  <si>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</si>
  <si>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</si>
  <si>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</si>
  <si>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</si>
  <si>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</si>
  <si>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</si>
  <si>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</si>
  <si>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</si>
  <si>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</si>
  <si>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</si>
  <si>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</si>
  <si>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</si>
  <si>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</si>
  <si>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</si>
  <si>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</si>
  <si>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</si>
  <si>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</si>
  <si>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</si>
  <si>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</si>
  <si>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</si>
  <si>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</si>
  <si>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</si>
  <si>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</si>
  <si>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</si>
  <si>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</si>
  <si>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</si>
  <si>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</si>
  <si>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</si>
  <si>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</si>
  <si>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</si>
  <si>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</si>
  <si>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</si>
  <si>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</si>
  <si>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</si>
  <si>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</si>
  <si>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</si>
  <si>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</si>
  <si>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</si>
  <si>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</si>
  <si>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</si>
  <si>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</si>
  <si>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</si>
  <si>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</si>
  <si>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</si>
  <si>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</si>
  <si>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</si>
  <si>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</si>
  <si>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</si>
  <si>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</si>
  <si>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</si>
  <si>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</si>
  <si>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</si>
  <si>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</si>
  <si>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</si>
  <si>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</si>
  <si>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</si>
  <si>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</si>
  <si>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</si>
  <si>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</si>
  <si>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</si>
  <si>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</si>
  <si>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</si>
  <si>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</si>
  <si>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</si>
  <si>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</si>
  <si>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</si>
  <si>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</si>
  <si>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</si>
  <si>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</si>
  <si>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</si>
  <si>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</si>
  <si>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</si>
  <si>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</si>
  <si>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</si>
  <si>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</si>
  <si>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</si>
  <si>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</si>
  <si>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</si>
  <si>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</si>
  <si>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</si>
  <si>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</si>
  <si>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</si>
  <si>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</si>
  <si>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</si>
  <si>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</si>
  <si>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</si>
  <si>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</si>
  <si>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</si>
  <si>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</si>
  <si>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</si>
  <si>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</si>
  <si>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</si>
  <si>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</si>
  <si>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</si>
  <si>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</si>
  <si>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</si>
  <si>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</si>
  <si>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</si>
  <si>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</si>
  <si>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</si>
  <si>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</si>
  <si>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</si>
  <si>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</si>
  <si>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</si>
  <si>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</si>
  <si>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</si>
  <si>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</si>
  <si>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</si>
  <si>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</si>
  <si>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</si>
  <si>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</si>
  <si>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</si>
  <si>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</si>
  <si>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</si>
  <si>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</si>
  <si>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</si>
  <si>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</si>
  <si>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</si>
  <si>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</si>
  <si>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</si>
  <si>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</si>
  <si>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</si>
  <si>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</si>
  <si>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29/06/19 - VENCIMENTO 05/07/19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</si>
</sst>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B8" sqref="B8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303901</v>
      </c>
      <c r="C7" s="9">
        <f t="shared" si="0"/>
        <v>407413</v>
      </c>
      <c r="D7" s="9">
        <f t="shared" si="0"/>
        <v>416245</v>
      </c>
      <c r="E7" s="9">
        <f>+E8+E20+E24+E27</f>
        <v>55774</v>
      </c>
      <c r="F7" s="9">
        <f>+F8+F20+F24+F27</f>
        <v>185969</v>
      </c>
      <c r="G7" s="9">
        <f t="shared" si="0"/>
        <v>238297</v>
      </c>
      <c r="H7" s="9">
        <f t="shared" si="0"/>
        <v>187323</v>
      </c>
      <c r="I7" s="9">
        <f t="shared" si="0"/>
        <v>174735</v>
      </c>
      <c r="J7" s="9">
        <f t="shared" si="0"/>
        <v>53180</v>
      </c>
      <c r="K7" s="9">
        <f t="shared" si="0"/>
        <v>80225</v>
      </c>
      <c r="L7" s="9">
        <f t="shared" si="0"/>
        <v>189976</v>
      </c>
      <c r="M7" s="9">
        <f t="shared" si="0"/>
        <v>251294</v>
      </c>
      <c r="N7" s="9">
        <f t="shared" si="0"/>
        <v>230888</v>
      </c>
      <c r="O7" s="9">
        <f t="shared" si="0"/>
        <v>2775220</v>
      </c>
      <c r="P7" s="43"/>
      <c r="Q7"/>
      <c r="R7"/>
    </row>
    <row r="8" spans="1:18" ht="17.25" customHeight="1">
      <c r="A8" s="10" t="s">
        <v>35</v>
      </c>
      <c r="B8" s="11">
        <f>B9+B12+B16</f>
        <v>147991</v>
      </c>
      <c r="C8" s="11">
        <f aca="true" t="shared" si="1" ref="C8:N8">C9+C12+C16</f>
        <v>208007</v>
      </c>
      <c r="D8" s="11">
        <f t="shared" si="1"/>
        <v>198259</v>
      </c>
      <c r="E8" s="11">
        <f>E9+E12+E16</f>
        <v>24984</v>
      </c>
      <c r="F8" s="11">
        <f>F9+F12+F16</f>
        <v>88960</v>
      </c>
      <c r="G8" s="11">
        <f t="shared" si="1"/>
        <v>121292</v>
      </c>
      <c r="H8" s="11">
        <f t="shared" si="1"/>
        <v>97069</v>
      </c>
      <c r="I8" s="11">
        <f t="shared" si="1"/>
        <v>77898</v>
      </c>
      <c r="J8" s="11">
        <f t="shared" si="1"/>
        <v>26351</v>
      </c>
      <c r="K8" s="11">
        <f t="shared" si="1"/>
        <v>41664</v>
      </c>
      <c r="L8" s="11">
        <f t="shared" si="1"/>
        <v>90293</v>
      </c>
      <c r="M8" s="11">
        <f t="shared" si="1"/>
        <v>123917</v>
      </c>
      <c r="N8" s="11">
        <f t="shared" si="1"/>
        <v>125632</v>
      </c>
      <c r="O8" s="11">
        <f aca="true" t="shared" si="2" ref="O8:O27">SUM(B8:N8)</f>
        <v>1372317</v>
      </c>
      <c r="P8"/>
      <c r="Q8"/>
      <c r="R8"/>
    </row>
    <row r="9" spans="1:18" ht="17.25" customHeight="1">
      <c r="A9" s="15" t="s">
        <v>13</v>
      </c>
      <c r="B9" s="13">
        <f>+B10+B11</f>
        <v>23003</v>
      </c>
      <c r="C9" s="13">
        <f aca="true" t="shared" si="3" ref="C9:N9">+C10+C11</f>
        <v>35091</v>
      </c>
      <c r="D9" s="13">
        <f t="shared" si="3"/>
        <v>31228</v>
      </c>
      <c r="E9" s="13">
        <f>+E10+E11</f>
        <v>4731</v>
      </c>
      <c r="F9" s="13">
        <f>+F10+F11</f>
        <v>12207</v>
      </c>
      <c r="G9" s="13">
        <f t="shared" si="3"/>
        <v>18930</v>
      </c>
      <c r="H9" s="13">
        <f t="shared" si="3"/>
        <v>13872</v>
      </c>
      <c r="I9" s="13">
        <f t="shared" si="3"/>
        <v>8018</v>
      </c>
      <c r="J9" s="13">
        <f t="shared" si="3"/>
        <v>2311</v>
      </c>
      <c r="K9" s="13">
        <f t="shared" si="3"/>
        <v>4950</v>
      </c>
      <c r="L9" s="13">
        <f t="shared" si="3"/>
        <v>7234</v>
      </c>
      <c r="M9" s="13">
        <f t="shared" si="3"/>
        <v>11329</v>
      </c>
      <c r="N9" s="13">
        <f t="shared" si="3"/>
        <v>22459</v>
      </c>
      <c r="O9" s="11">
        <f t="shared" si="2"/>
        <v>195363</v>
      </c>
      <c r="P9"/>
      <c r="Q9"/>
      <c r="R9"/>
    </row>
    <row r="10" spans="1:18" ht="17.25" customHeight="1">
      <c r="A10" s="29" t="s">
        <v>14</v>
      </c>
      <c r="B10" s="13">
        <v>23003</v>
      </c>
      <c r="C10" s="13">
        <v>35091</v>
      </c>
      <c r="D10" s="13">
        <v>31228</v>
      </c>
      <c r="E10" s="13">
        <v>4731</v>
      </c>
      <c r="F10" s="13">
        <v>12207</v>
      </c>
      <c r="G10" s="13">
        <v>18930</v>
      </c>
      <c r="H10" s="13">
        <v>13872</v>
      </c>
      <c r="I10" s="13">
        <v>8018</v>
      </c>
      <c r="J10" s="13">
        <v>2311</v>
      </c>
      <c r="K10" s="13">
        <v>4950</v>
      </c>
      <c r="L10" s="13">
        <v>7234</v>
      </c>
      <c r="M10" s="13">
        <v>11329</v>
      </c>
      <c r="N10" s="13">
        <v>22459</v>
      </c>
      <c r="O10" s="11">
        <f t="shared" si="2"/>
        <v>195363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117132</v>
      </c>
      <c r="C12" s="17">
        <f t="shared" si="4"/>
        <v>161866</v>
      </c>
      <c r="D12" s="17">
        <f t="shared" si="4"/>
        <v>156788</v>
      </c>
      <c r="E12" s="17">
        <f>SUM(E13:E15)</f>
        <v>18766</v>
      </c>
      <c r="F12" s="17">
        <f>SUM(F13:F15)</f>
        <v>71863</v>
      </c>
      <c r="G12" s="17">
        <f t="shared" si="4"/>
        <v>96141</v>
      </c>
      <c r="H12" s="17">
        <f t="shared" si="4"/>
        <v>77776</v>
      </c>
      <c r="I12" s="17">
        <f t="shared" si="4"/>
        <v>64489</v>
      </c>
      <c r="J12" s="17">
        <f t="shared" si="4"/>
        <v>22170</v>
      </c>
      <c r="K12" s="17">
        <f t="shared" si="4"/>
        <v>34218</v>
      </c>
      <c r="L12" s="17">
        <f t="shared" si="4"/>
        <v>76812</v>
      </c>
      <c r="M12" s="17">
        <f t="shared" si="4"/>
        <v>104911</v>
      </c>
      <c r="N12" s="17">
        <f t="shared" si="4"/>
        <v>96766</v>
      </c>
      <c r="O12" s="11">
        <f t="shared" si="2"/>
        <v>1099698</v>
      </c>
      <c r="P12"/>
      <c r="Q12"/>
      <c r="R12"/>
    </row>
    <row r="13" spans="1:18" s="60" customFormat="1" ht="17.25" customHeight="1">
      <c r="A13" s="65" t="s">
        <v>16</v>
      </c>
      <c r="B13" s="66">
        <v>55937</v>
      </c>
      <c r="C13" s="66">
        <v>82652</v>
      </c>
      <c r="D13" s="66">
        <v>81525</v>
      </c>
      <c r="E13" s="66">
        <v>10334</v>
      </c>
      <c r="F13" s="66">
        <v>37580</v>
      </c>
      <c r="G13" s="66">
        <v>48785</v>
      </c>
      <c r="H13" s="66">
        <v>36939</v>
      </c>
      <c r="I13" s="66">
        <v>32640</v>
      </c>
      <c r="J13" s="66">
        <v>9869</v>
      </c>
      <c r="K13" s="66">
        <v>15490</v>
      </c>
      <c r="L13" s="66">
        <v>36288</v>
      </c>
      <c r="M13" s="66">
        <v>46824</v>
      </c>
      <c r="N13" s="66">
        <v>43143</v>
      </c>
      <c r="O13" s="67">
        <f t="shared" si="2"/>
        <v>538006</v>
      </c>
      <c r="P13" s="68"/>
      <c r="Q13" s="69"/>
      <c r="R13"/>
    </row>
    <row r="14" spans="1:18" s="60" customFormat="1" ht="17.25" customHeight="1">
      <c r="A14" s="65" t="s">
        <v>17</v>
      </c>
      <c r="B14" s="66">
        <v>56212</v>
      </c>
      <c r="C14" s="66">
        <v>71642</v>
      </c>
      <c r="D14" s="66">
        <v>69846</v>
      </c>
      <c r="E14" s="66">
        <v>7516</v>
      </c>
      <c r="F14" s="66">
        <v>32220</v>
      </c>
      <c r="G14" s="66">
        <v>43449</v>
      </c>
      <c r="H14" s="66">
        <v>38053</v>
      </c>
      <c r="I14" s="66">
        <v>29766</v>
      </c>
      <c r="J14" s="66">
        <v>11775</v>
      </c>
      <c r="K14" s="66">
        <v>17636</v>
      </c>
      <c r="L14" s="66">
        <v>38455</v>
      </c>
      <c r="M14" s="66">
        <v>54652</v>
      </c>
      <c r="N14" s="66">
        <v>47564</v>
      </c>
      <c r="O14" s="67">
        <f t="shared" si="2"/>
        <v>518786</v>
      </c>
      <c r="P14" s="68"/>
      <c r="Q14"/>
      <c r="R14"/>
    </row>
    <row r="15" spans="1:18" ht="17.25" customHeight="1">
      <c r="A15" s="14" t="s">
        <v>18</v>
      </c>
      <c r="B15" s="13">
        <v>4983</v>
      </c>
      <c r="C15" s="13">
        <v>7572</v>
      </c>
      <c r="D15" s="13">
        <v>5417</v>
      </c>
      <c r="E15" s="13">
        <v>916</v>
      </c>
      <c r="F15" s="13">
        <v>2063</v>
      </c>
      <c r="G15" s="13">
        <v>3907</v>
      </c>
      <c r="H15" s="13">
        <v>2784</v>
      </c>
      <c r="I15" s="13">
        <v>2083</v>
      </c>
      <c r="J15" s="13">
        <v>526</v>
      </c>
      <c r="K15" s="13">
        <v>1092</v>
      </c>
      <c r="L15" s="13">
        <v>2069</v>
      </c>
      <c r="M15" s="13">
        <v>3435</v>
      </c>
      <c r="N15" s="13">
        <v>6059</v>
      </c>
      <c r="O15" s="11">
        <f t="shared" si="2"/>
        <v>42906</v>
      </c>
      <c r="P15"/>
      <c r="Q15"/>
      <c r="R15"/>
    </row>
    <row r="16" spans="1:15" ht="17.25" customHeight="1">
      <c r="A16" s="15" t="s">
        <v>31</v>
      </c>
      <c r="B16" s="13">
        <f>B17+B18+B19</f>
        <v>7856</v>
      </c>
      <c r="C16" s="13">
        <f aca="true" t="shared" si="5" ref="C16:N16">C17+C18+C19</f>
        <v>11050</v>
      </c>
      <c r="D16" s="13">
        <f t="shared" si="5"/>
        <v>10243</v>
      </c>
      <c r="E16" s="13">
        <f>E17+E18+E19</f>
        <v>1487</v>
      </c>
      <c r="F16" s="13">
        <f>F17+F18+F19</f>
        <v>4890</v>
      </c>
      <c r="G16" s="13">
        <f t="shared" si="5"/>
        <v>6221</v>
      </c>
      <c r="H16" s="13">
        <f t="shared" si="5"/>
        <v>5421</v>
      </c>
      <c r="I16" s="13">
        <f t="shared" si="5"/>
        <v>5391</v>
      </c>
      <c r="J16" s="13">
        <f t="shared" si="5"/>
        <v>1870</v>
      </c>
      <c r="K16" s="13">
        <f t="shared" si="5"/>
        <v>2496</v>
      </c>
      <c r="L16" s="13">
        <f t="shared" si="5"/>
        <v>6247</v>
      </c>
      <c r="M16" s="13">
        <f t="shared" si="5"/>
        <v>7677</v>
      </c>
      <c r="N16" s="13">
        <f t="shared" si="5"/>
        <v>6407</v>
      </c>
      <c r="O16" s="11">
        <f t="shared" si="2"/>
        <v>77256</v>
      </c>
    </row>
    <row r="17" spans="1:18" ht="17.25" customHeight="1">
      <c r="A17" s="14" t="s">
        <v>32</v>
      </c>
      <c r="B17" s="13">
        <v>7847</v>
      </c>
      <c r="C17" s="13">
        <v>11036</v>
      </c>
      <c r="D17" s="13">
        <v>10234</v>
      </c>
      <c r="E17" s="13">
        <v>1482</v>
      </c>
      <c r="F17" s="13">
        <v>4885</v>
      </c>
      <c r="G17" s="13">
        <v>6211</v>
      </c>
      <c r="H17" s="13">
        <v>5409</v>
      </c>
      <c r="I17" s="13">
        <v>5383</v>
      </c>
      <c r="J17" s="13">
        <v>1866</v>
      </c>
      <c r="K17" s="13">
        <v>2492</v>
      </c>
      <c r="L17" s="13">
        <v>6242</v>
      </c>
      <c r="M17" s="13">
        <v>7667</v>
      </c>
      <c r="N17" s="13">
        <v>6397</v>
      </c>
      <c r="O17" s="11">
        <f t="shared" si="2"/>
        <v>77151</v>
      </c>
      <c r="P17"/>
      <c r="Q17"/>
      <c r="R17"/>
    </row>
    <row r="18" spans="1:18" ht="17.25" customHeight="1">
      <c r="A18" s="14" t="s">
        <v>33</v>
      </c>
      <c r="B18" s="13">
        <v>6</v>
      </c>
      <c r="C18" s="13">
        <v>9</v>
      </c>
      <c r="D18" s="13">
        <v>3</v>
      </c>
      <c r="E18" s="13">
        <v>2</v>
      </c>
      <c r="F18" s="13">
        <v>2</v>
      </c>
      <c r="G18" s="13">
        <v>5</v>
      </c>
      <c r="H18" s="13">
        <v>3</v>
      </c>
      <c r="I18" s="13">
        <v>4</v>
      </c>
      <c r="J18" s="13">
        <v>3</v>
      </c>
      <c r="K18" s="13">
        <v>3</v>
      </c>
      <c r="L18" s="13">
        <v>2</v>
      </c>
      <c r="M18" s="13">
        <v>9</v>
      </c>
      <c r="N18" s="13">
        <v>6</v>
      </c>
      <c r="O18" s="11">
        <f t="shared" si="2"/>
        <v>57</v>
      </c>
      <c r="P18"/>
      <c r="Q18"/>
      <c r="R18"/>
    </row>
    <row r="19" spans="1:18" ht="17.25" customHeight="1">
      <c r="A19" s="14" t="s">
        <v>34</v>
      </c>
      <c r="B19" s="13">
        <v>3</v>
      </c>
      <c r="C19" s="13">
        <v>5</v>
      </c>
      <c r="D19" s="13">
        <v>6</v>
      </c>
      <c r="E19" s="13">
        <v>3</v>
      </c>
      <c r="F19" s="13">
        <v>3</v>
      </c>
      <c r="G19" s="13">
        <v>5</v>
      </c>
      <c r="H19" s="13">
        <v>9</v>
      </c>
      <c r="I19" s="13">
        <v>4</v>
      </c>
      <c r="J19" s="13">
        <v>1</v>
      </c>
      <c r="K19" s="13">
        <v>1</v>
      </c>
      <c r="L19" s="13">
        <v>3</v>
      </c>
      <c r="M19" s="13">
        <v>1</v>
      </c>
      <c r="N19" s="13">
        <v>4</v>
      </c>
      <c r="O19" s="11">
        <f t="shared" si="2"/>
        <v>48</v>
      </c>
      <c r="P19"/>
      <c r="Q19"/>
      <c r="R19"/>
    </row>
    <row r="20" spans="1:18" ht="17.25" customHeight="1">
      <c r="A20" s="16" t="s">
        <v>19</v>
      </c>
      <c r="B20" s="11">
        <f>+B21+B22+B23</f>
        <v>85852</v>
      </c>
      <c r="C20" s="11">
        <f aca="true" t="shared" si="6" ref="C20:N20">+C21+C22+C23</f>
        <v>102869</v>
      </c>
      <c r="D20" s="11">
        <f t="shared" si="6"/>
        <v>114728</v>
      </c>
      <c r="E20" s="11">
        <f>+E21+E22+E23</f>
        <v>15155</v>
      </c>
      <c r="F20" s="11">
        <f>+F21+F22+F23</f>
        <v>47843</v>
      </c>
      <c r="G20" s="11">
        <f t="shared" si="6"/>
        <v>59066</v>
      </c>
      <c r="H20" s="11">
        <f t="shared" si="6"/>
        <v>49612</v>
      </c>
      <c r="I20" s="11">
        <f t="shared" si="6"/>
        <v>63733</v>
      </c>
      <c r="J20" s="11">
        <f t="shared" si="6"/>
        <v>19489</v>
      </c>
      <c r="K20" s="11">
        <f t="shared" si="6"/>
        <v>25577</v>
      </c>
      <c r="L20" s="11">
        <f t="shared" si="6"/>
        <v>68633</v>
      </c>
      <c r="M20" s="11">
        <f t="shared" si="6"/>
        <v>86306</v>
      </c>
      <c r="N20" s="11">
        <f t="shared" si="6"/>
        <v>59000</v>
      </c>
      <c r="O20" s="11">
        <f t="shared" si="2"/>
        <v>797863</v>
      </c>
      <c r="P20"/>
      <c r="Q20"/>
      <c r="R20"/>
    </row>
    <row r="21" spans="1:18" s="60" customFormat="1" ht="17.25" customHeight="1">
      <c r="A21" s="54" t="s">
        <v>20</v>
      </c>
      <c r="B21" s="66">
        <v>43472</v>
      </c>
      <c r="C21" s="66">
        <v>56822</v>
      </c>
      <c r="D21" s="66">
        <v>64176</v>
      </c>
      <c r="E21" s="66">
        <v>9102</v>
      </c>
      <c r="F21" s="66">
        <v>26102</v>
      </c>
      <c r="G21" s="66">
        <v>32318</v>
      </c>
      <c r="H21" s="66">
        <v>25090</v>
      </c>
      <c r="I21" s="66">
        <v>34602</v>
      </c>
      <c r="J21" s="66">
        <v>9331</v>
      </c>
      <c r="K21" s="66">
        <v>12453</v>
      </c>
      <c r="L21" s="66">
        <v>32944</v>
      </c>
      <c r="M21" s="66">
        <v>40417</v>
      </c>
      <c r="N21" s="66">
        <v>30237</v>
      </c>
      <c r="O21" s="67">
        <f t="shared" si="2"/>
        <v>417066</v>
      </c>
      <c r="P21" s="68"/>
      <c r="Q21"/>
      <c r="R21"/>
    </row>
    <row r="22" spans="1:18" s="60" customFormat="1" ht="17.25" customHeight="1">
      <c r="A22" s="54" t="s">
        <v>21</v>
      </c>
      <c r="B22" s="66">
        <v>40025</v>
      </c>
      <c r="C22" s="66">
        <v>43064</v>
      </c>
      <c r="D22" s="66">
        <v>47905</v>
      </c>
      <c r="E22" s="66">
        <v>5666</v>
      </c>
      <c r="F22" s="66">
        <v>20752</v>
      </c>
      <c r="G22" s="66">
        <v>25284</v>
      </c>
      <c r="H22" s="66">
        <v>23297</v>
      </c>
      <c r="I22" s="66">
        <v>27841</v>
      </c>
      <c r="J22" s="66">
        <v>9795</v>
      </c>
      <c r="K22" s="66">
        <v>12559</v>
      </c>
      <c r="L22" s="66">
        <v>34300</v>
      </c>
      <c r="M22" s="66">
        <v>43933</v>
      </c>
      <c r="N22" s="66">
        <v>26887</v>
      </c>
      <c r="O22" s="67">
        <f t="shared" si="2"/>
        <v>361308</v>
      </c>
      <c r="P22" s="68"/>
      <c r="Q22"/>
      <c r="R22"/>
    </row>
    <row r="23" spans="1:18" ht="17.25" customHeight="1">
      <c r="A23" s="12" t="s">
        <v>22</v>
      </c>
      <c r="B23" s="13">
        <v>2355</v>
      </c>
      <c r="C23" s="13">
        <v>2983</v>
      </c>
      <c r="D23" s="13">
        <v>2647</v>
      </c>
      <c r="E23" s="13">
        <v>387</v>
      </c>
      <c r="F23" s="13">
        <v>989</v>
      </c>
      <c r="G23" s="13">
        <v>1464</v>
      </c>
      <c r="H23" s="13">
        <v>1225</v>
      </c>
      <c r="I23" s="13">
        <v>1290</v>
      </c>
      <c r="J23" s="13">
        <v>363</v>
      </c>
      <c r="K23" s="13">
        <v>565</v>
      </c>
      <c r="L23" s="13">
        <v>1389</v>
      </c>
      <c r="M23" s="13">
        <v>1956</v>
      </c>
      <c r="N23" s="13">
        <v>1876</v>
      </c>
      <c r="O23" s="11">
        <f t="shared" si="2"/>
        <v>19489</v>
      </c>
      <c r="P23"/>
      <c r="Q23"/>
      <c r="R23"/>
    </row>
    <row r="24" spans="1:18" ht="17.25" customHeight="1">
      <c r="A24" s="16" t="s">
        <v>23</v>
      </c>
      <c r="B24" s="13">
        <f>+B25+B26</f>
        <v>70058</v>
      </c>
      <c r="C24" s="13">
        <f aca="true" t="shared" si="7" ref="C24:N24">+C25+C26</f>
        <v>96537</v>
      </c>
      <c r="D24" s="13">
        <f t="shared" si="7"/>
        <v>103258</v>
      </c>
      <c r="E24" s="13">
        <f>+E25+E26</f>
        <v>15635</v>
      </c>
      <c r="F24" s="13">
        <f>+F25+F26</f>
        <v>49166</v>
      </c>
      <c r="G24" s="13">
        <f t="shared" si="7"/>
        <v>57939</v>
      </c>
      <c r="H24" s="13">
        <f t="shared" si="7"/>
        <v>40642</v>
      </c>
      <c r="I24" s="13">
        <f t="shared" si="7"/>
        <v>33104</v>
      </c>
      <c r="J24" s="13">
        <f t="shared" si="7"/>
        <v>7340</v>
      </c>
      <c r="K24" s="13">
        <f t="shared" si="7"/>
        <v>12984</v>
      </c>
      <c r="L24" s="13">
        <f t="shared" si="7"/>
        <v>31050</v>
      </c>
      <c r="M24" s="13">
        <f t="shared" si="7"/>
        <v>41071</v>
      </c>
      <c r="N24" s="13">
        <f t="shared" si="7"/>
        <v>43320</v>
      </c>
      <c r="O24" s="11">
        <f t="shared" si="2"/>
        <v>602104</v>
      </c>
      <c r="P24" s="44"/>
      <c r="Q24"/>
      <c r="R24"/>
    </row>
    <row r="25" spans="1:18" ht="17.25" customHeight="1">
      <c r="A25" s="12" t="s">
        <v>36</v>
      </c>
      <c r="B25" s="13">
        <v>49488</v>
      </c>
      <c r="C25" s="13">
        <v>69665</v>
      </c>
      <c r="D25" s="13">
        <v>75375</v>
      </c>
      <c r="E25" s="13">
        <v>12283</v>
      </c>
      <c r="F25" s="13">
        <v>34295</v>
      </c>
      <c r="G25" s="13">
        <v>43122</v>
      </c>
      <c r="H25" s="13">
        <v>29164</v>
      </c>
      <c r="I25" s="13">
        <v>23396</v>
      </c>
      <c r="J25" s="13">
        <v>5509</v>
      </c>
      <c r="K25" s="13">
        <v>9679</v>
      </c>
      <c r="L25" s="13">
        <v>21142</v>
      </c>
      <c r="M25" s="13">
        <v>29884</v>
      </c>
      <c r="N25" s="13">
        <v>31250</v>
      </c>
      <c r="O25" s="11">
        <f t="shared" si="2"/>
        <v>434252</v>
      </c>
      <c r="P25" s="43"/>
      <c r="Q25"/>
      <c r="R25"/>
    </row>
    <row r="26" spans="1:18" ht="17.25" customHeight="1">
      <c r="A26" s="12" t="s">
        <v>37</v>
      </c>
      <c r="B26" s="13">
        <v>20570</v>
      </c>
      <c r="C26" s="13">
        <v>26872</v>
      </c>
      <c r="D26" s="13">
        <v>27883</v>
      </c>
      <c r="E26" s="13">
        <v>3352</v>
      </c>
      <c r="F26" s="13">
        <v>14871</v>
      </c>
      <c r="G26" s="13">
        <v>14817</v>
      </c>
      <c r="H26" s="13">
        <v>11478</v>
      </c>
      <c r="I26" s="13">
        <v>9708</v>
      </c>
      <c r="J26" s="13">
        <v>1831</v>
      </c>
      <c r="K26" s="13">
        <v>3305</v>
      </c>
      <c r="L26" s="13">
        <v>9908</v>
      </c>
      <c r="M26" s="13">
        <v>11187</v>
      </c>
      <c r="N26" s="13">
        <v>12070</v>
      </c>
      <c r="O26" s="11">
        <f t="shared" si="2"/>
        <v>167852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2936</v>
      </c>
      <c r="O27" s="11">
        <f t="shared" si="2"/>
        <v>2936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12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12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25485.51</v>
      </c>
      <c r="O37" s="23">
        <f>SUM(B37:N37)</f>
        <v>25485.51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976377.67</v>
      </c>
      <c r="C49" s="22">
        <f aca="true" t="shared" si="11" ref="C49:N49">+C50+C62</f>
        <v>1465993.1600000001</v>
      </c>
      <c r="D49" s="22">
        <f t="shared" si="11"/>
        <v>1623655.82</v>
      </c>
      <c r="E49" s="22">
        <f t="shared" si="11"/>
        <v>294414.21</v>
      </c>
      <c r="F49" s="22">
        <f t="shared" si="11"/>
        <v>624070.73</v>
      </c>
      <c r="G49" s="22">
        <f t="shared" si="11"/>
        <v>827323.5399999999</v>
      </c>
      <c r="H49" s="22">
        <f t="shared" si="11"/>
        <v>695003.7799999999</v>
      </c>
      <c r="I49" s="22">
        <f>+I50+I62</f>
        <v>610739.5700000001</v>
      </c>
      <c r="J49" s="22">
        <f t="shared" si="11"/>
        <v>164994.13000000003</v>
      </c>
      <c r="K49" s="22">
        <f>+K50+K62</f>
        <v>228334.22999999998</v>
      </c>
      <c r="L49" s="22">
        <f>+L50+L62</f>
        <v>543897.7300000001</v>
      </c>
      <c r="M49" s="22">
        <f>+M50+M62</f>
        <v>741111.32</v>
      </c>
      <c r="N49" s="22">
        <f t="shared" si="11"/>
        <v>787948.51</v>
      </c>
      <c r="O49" s="22">
        <f>SUM(B49:N49)</f>
        <v>9583864.4</v>
      </c>
      <c r="P49"/>
      <c r="Q49"/>
      <c r="R49"/>
    </row>
    <row r="50" spans="1:18" ht="17.25" customHeight="1">
      <c r="A50" s="16" t="s">
        <v>55</v>
      </c>
      <c r="B50" s="23">
        <f>SUM(B51:B61)</f>
        <v>959677.9800000001</v>
      </c>
      <c r="C50" s="23">
        <f aca="true" t="shared" si="12" ref="C50:N50">SUM(C51:C61)</f>
        <v>1442841.59</v>
      </c>
      <c r="D50" s="23">
        <f t="shared" si="12"/>
        <v>1615547.31</v>
      </c>
      <c r="E50" s="23">
        <f t="shared" si="12"/>
        <v>294414.21</v>
      </c>
      <c r="F50" s="23">
        <f t="shared" si="12"/>
        <v>614426.99</v>
      </c>
      <c r="G50" s="23">
        <f t="shared" si="12"/>
        <v>804242.47</v>
      </c>
      <c r="H50" s="23">
        <f t="shared" si="12"/>
        <v>695003.7799999999</v>
      </c>
      <c r="I50" s="23">
        <f>SUM(I51:I61)</f>
        <v>602001.56</v>
      </c>
      <c r="J50" s="23">
        <f t="shared" si="12"/>
        <v>163495.06000000003</v>
      </c>
      <c r="K50" s="23">
        <f>SUM(K51:K61)</f>
        <v>220495.05</v>
      </c>
      <c r="L50" s="23">
        <f>SUM(L51:L61)</f>
        <v>542433.3200000001</v>
      </c>
      <c r="M50" s="23">
        <f>SUM(M51:M61)</f>
        <v>732590.46</v>
      </c>
      <c r="N50" s="23">
        <f t="shared" si="12"/>
        <v>778478.29</v>
      </c>
      <c r="O50" s="23">
        <f>SUM(B50:N50)</f>
        <v>9465648.07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955586.3</v>
      </c>
      <c r="C51" s="23">
        <f t="shared" si="13"/>
        <v>1437067.87</v>
      </c>
      <c r="D51" s="23">
        <f t="shared" si="13"/>
        <v>1609161.55</v>
      </c>
      <c r="E51" s="23">
        <f t="shared" si="13"/>
        <v>294414.21</v>
      </c>
      <c r="F51" s="23">
        <f t="shared" si="13"/>
        <v>612209.95</v>
      </c>
      <c r="G51" s="23">
        <f t="shared" si="13"/>
        <v>800797.07</v>
      </c>
      <c r="H51" s="23">
        <f t="shared" si="13"/>
        <v>686239.08</v>
      </c>
      <c r="I51" s="23">
        <f t="shared" si="13"/>
        <v>598624.64</v>
      </c>
      <c r="J51" s="23">
        <f t="shared" si="13"/>
        <v>162151.14</v>
      </c>
      <c r="K51" s="23">
        <f t="shared" si="13"/>
        <v>219270.97</v>
      </c>
      <c r="L51" s="23">
        <f t="shared" si="13"/>
        <v>540177.76</v>
      </c>
      <c r="M51" s="23">
        <f t="shared" si="13"/>
        <v>729983.94</v>
      </c>
      <c r="N51" s="23">
        <f t="shared" si="13"/>
        <v>749277.74</v>
      </c>
      <c r="O51" s="23">
        <f>SUM(B51:N51)</f>
        <v>9394962.219999999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25485.51</v>
      </c>
      <c r="O55" s="23">
        <f>SUM(B55:N55)</f>
        <v>25485.51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9643.74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118216.33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-98912.9</v>
      </c>
      <c r="C66" s="35">
        <f t="shared" si="14"/>
        <v>-150911.33</v>
      </c>
      <c r="D66" s="35">
        <f t="shared" si="14"/>
        <v>-135383.72999999998</v>
      </c>
      <c r="E66" s="35">
        <f t="shared" si="14"/>
        <v>-70414.31</v>
      </c>
      <c r="F66" s="35">
        <f t="shared" si="14"/>
        <v>-52490.1</v>
      </c>
      <c r="G66" s="35">
        <f t="shared" si="14"/>
        <v>-81399</v>
      </c>
      <c r="H66" s="35">
        <f t="shared" si="14"/>
        <v>-60094.53</v>
      </c>
      <c r="I66" s="35">
        <f t="shared" si="14"/>
        <v>-34477.4</v>
      </c>
      <c r="J66" s="35">
        <f t="shared" si="14"/>
        <v>-9937.3</v>
      </c>
      <c r="K66" s="35">
        <f t="shared" si="14"/>
        <v>-21285</v>
      </c>
      <c r="L66" s="35">
        <f t="shared" si="14"/>
        <v>-31106.2</v>
      </c>
      <c r="M66" s="35">
        <f t="shared" si="14"/>
        <v>-48714.7</v>
      </c>
      <c r="N66" s="35">
        <f t="shared" si="14"/>
        <v>-96573.7</v>
      </c>
      <c r="O66" s="35">
        <f aca="true" t="shared" si="15" ref="O66:O74">SUM(B66:N66)</f>
        <v>-891700.1999999998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-98912.9</v>
      </c>
      <c r="C67" s="35">
        <f t="shared" si="16"/>
        <v>-150891.3</v>
      </c>
      <c r="D67" s="35">
        <f t="shared" si="16"/>
        <v>-134280.4</v>
      </c>
      <c r="E67" s="35">
        <f t="shared" si="16"/>
        <v>-20343.3</v>
      </c>
      <c r="F67" s="35">
        <f t="shared" si="16"/>
        <v>-52490.1</v>
      </c>
      <c r="G67" s="35">
        <f t="shared" si="16"/>
        <v>-81399</v>
      </c>
      <c r="H67" s="35">
        <f t="shared" si="16"/>
        <v>-59701.2</v>
      </c>
      <c r="I67" s="35">
        <f t="shared" si="16"/>
        <v>-34477.4</v>
      </c>
      <c r="J67" s="35">
        <f t="shared" si="16"/>
        <v>-9937.3</v>
      </c>
      <c r="K67" s="35">
        <f t="shared" si="16"/>
        <v>-21285</v>
      </c>
      <c r="L67" s="35">
        <f t="shared" si="16"/>
        <v>-31106.2</v>
      </c>
      <c r="M67" s="35">
        <f t="shared" si="16"/>
        <v>-48714.7</v>
      </c>
      <c r="N67" s="35">
        <f t="shared" si="16"/>
        <v>-96573.7</v>
      </c>
      <c r="O67" s="35">
        <f t="shared" si="15"/>
        <v>-840112.4999999999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-98912.9</v>
      </c>
      <c r="C68" s="57">
        <f aca="true" t="shared" si="17" ref="C68:N68">-ROUND(C9*$D$3,2)</f>
        <v>-150891.3</v>
      </c>
      <c r="D68" s="57">
        <f t="shared" si="17"/>
        <v>-134280.4</v>
      </c>
      <c r="E68" s="57">
        <f t="shared" si="17"/>
        <v>-20343.3</v>
      </c>
      <c r="F68" s="57">
        <f t="shared" si="17"/>
        <v>-52490.1</v>
      </c>
      <c r="G68" s="57">
        <f t="shared" si="17"/>
        <v>-81399</v>
      </c>
      <c r="H68" s="57">
        <f>-ROUND((H9+H29)*$D$3,2)</f>
        <v>-59701.2</v>
      </c>
      <c r="I68" s="57">
        <f t="shared" si="17"/>
        <v>-34477.4</v>
      </c>
      <c r="J68" s="57">
        <f t="shared" si="17"/>
        <v>-9937.3</v>
      </c>
      <c r="K68" s="57">
        <f t="shared" si="17"/>
        <v>-21285</v>
      </c>
      <c r="L68" s="57">
        <f t="shared" si="17"/>
        <v>-31106.2</v>
      </c>
      <c r="M68" s="57">
        <f t="shared" si="17"/>
        <v>-48714.7</v>
      </c>
      <c r="N68" s="57">
        <f t="shared" si="17"/>
        <v>-96573.7</v>
      </c>
      <c r="O68" s="57">
        <f t="shared" si="15"/>
        <v>-840112.4999999999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0</v>
      </c>
      <c r="C74" s="57">
        <f t="shared" si="18"/>
        <v>-20.03</v>
      </c>
      <c r="D74" s="35">
        <f t="shared" si="18"/>
        <v>-1103.33</v>
      </c>
      <c r="E74" s="35">
        <f t="shared" si="18"/>
        <v>-50071.01</v>
      </c>
      <c r="F74" s="35">
        <f t="shared" si="18"/>
        <v>0</v>
      </c>
      <c r="G74" s="35">
        <f t="shared" si="18"/>
        <v>0</v>
      </c>
      <c r="H74" s="35">
        <f t="shared" si="18"/>
        <v>-393.33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7">
        <f t="shared" si="18"/>
        <v>0</v>
      </c>
      <c r="O74" s="57">
        <f t="shared" si="15"/>
        <v>-51587.700000000004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877464.77</v>
      </c>
      <c r="C114" s="24">
        <f t="shared" si="20"/>
        <v>1315081.83</v>
      </c>
      <c r="D114" s="24">
        <f t="shared" si="20"/>
        <v>1480163.58</v>
      </c>
      <c r="E114" s="24">
        <f t="shared" si="20"/>
        <v>223999.90000000002</v>
      </c>
      <c r="F114" s="24">
        <f t="shared" si="20"/>
        <v>571580.63</v>
      </c>
      <c r="G114" s="24">
        <f t="shared" si="20"/>
        <v>745924.5399999999</v>
      </c>
      <c r="H114" s="24">
        <f aca="true" t="shared" si="21" ref="H114:M114">+H115+H116</f>
        <v>634909.25</v>
      </c>
      <c r="I114" s="24">
        <f t="shared" si="21"/>
        <v>573011.8400000001</v>
      </c>
      <c r="J114" s="24">
        <f t="shared" si="21"/>
        <v>153557.76000000004</v>
      </c>
      <c r="K114" s="24">
        <f t="shared" si="21"/>
        <v>207049.22999999998</v>
      </c>
      <c r="L114" s="24">
        <f t="shared" si="21"/>
        <v>512791.53</v>
      </c>
      <c r="M114" s="24">
        <f t="shared" si="21"/>
        <v>692396.62</v>
      </c>
      <c r="N114" s="24">
        <f>+N115+N116</f>
        <v>683567.7000000001</v>
      </c>
      <c r="O114" s="41">
        <f t="shared" si="19"/>
        <v>8671499.18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860765.0800000001</v>
      </c>
      <c r="C115" s="24">
        <f t="shared" si="22"/>
        <v>1291930.26</v>
      </c>
      <c r="D115" s="24">
        <f t="shared" si="22"/>
        <v>1480163.58</v>
      </c>
      <c r="E115" s="24">
        <f t="shared" si="22"/>
        <v>223999.90000000002</v>
      </c>
      <c r="F115" s="24">
        <f t="shared" si="22"/>
        <v>561936.89</v>
      </c>
      <c r="G115" s="24">
        <f t="shared" si="22"/>
        <v>722843.47</v>
      </c>
      <c r="H115" s="24">
        <f aca="true" t="shared" si="23" ref="H115:M115">+H50+H67+H74+H111</f>
        <v>634909.25</v>
      </c>
      <c r="I115" s="24">
        <f t="shared" si="23"/>
        <v>567524.16</v>
      </c>
      <c r="J115" s="24">
        <f t="shared" si="23"/>
        <v>153557.76000000004</v>
      </c>
      <c r="K115" s="24">
        <f t="shared" si="23"/>
        <v>199210.05</v>
      </c>
      <c r="L115" s="24">
        <f t="shared" si="23"/>
        <v>511327.12000000005</v>
      </c>
      <c r="M115" s="24">
        <f t="shared" si="23"/>
        <v>683875.76</v>
      </c>
      <c r="N115" s="24">
        <f>+N50+N67+N74+N111</f>
        <v>681904.5900000001</v>
      </c>
      <c r="O115" s="41">
        <f t="shared" si="19"/>
        <v>8573947.87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0</v>
      </c>
      <c r="E116" s="24">
        <f t="shared" si="24"/>
        <v>0</v>
      </c>
      <c r="F116" s="24">
        <f t="shared" si="24"/>
        <v>9643.74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5487.68</v>
      </c>
      <c r="J116" s="24">
        <f t="shared" si="25"/>
        <v>0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1663.1099999999997</v>
      </c>
      <c r="O116" s="41">
        <f t="shared" si="19"/>
        <v>97551.31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35">
        <v>-15471.43</v>
      </c>
      <c r="E117" s="19">
        <v>0</v>
      </c>
      <c r="F117" s="19">
        <v>0</v>
      </c>
      <c r="G117" s="19">
        <v>0</v>
      </c>
      <c r="H117" s="19">
        <v>0</v>
      </c>
      <c r="I117" s="35">
        <v>-3250.33</v>
      </c>
      <c r="J117" s="35">
        <v>-14123.38</v>
      </c>
      <c r="K117" s="57">
        <v>0</v>
      </c>
      <c r="L117" s="57">
        <v>0</v>
      </c>
      <c r="M117" s="57">
        <v>0</v>
      </c>
      <c r="N117" s="35">
        <v>-7807.11</v>
      </c>
      <c r="O117" s="41">
        <f t="shared" si="19"/>
        <v>-40652.25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57">
        <f>IF(D112+D62+D116+D117&lt;0,D112+D62+D76+D117,0)</f>
        <v>-7362.92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57">
        <f>IF(J112+J62+J116+J117&lt;0,J112+J62+J76+J117,0)</f>
        <v>-12624.31</v>
      </c>
      <c r="K118" s="19">
        <v>0</v>
      </c>
      <c r="L118" s="19">
        <v>0</v>
      </c>
      <c r="M118" s="19">
        <v>0</v>
      </c>
      <c r="N118" s="19">
        <v>0</v>
      </c>
      <c r="O118" s="41">
        <f t="shared" si="19"/>
        <v>-19987.23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8671499.2</v>
      </c>
      <c r="P122" s="45"/>
    </row>
    <row r="123" spans="1:15" ht="18.75" customHeight="1">
      <c r="A123" s="26" t="s">
        <v>118</v>
      </c>
      <c r="B123" s="27">
        <v>111022.23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111022.23</v>
      </c>
    </row>
    <row r="124" spans="1:15" ht="18.75" customHeight="1">
      <c r="A124" s="26" t="s">
        <v>119</v>
      </c>
      <c r="B124" s="27">
        <v>766442.55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766442.55</v>
      </c>
    </row>
    <row r="125" spans="1:15" ht="18.75" customHeight="1">
      <c r="A125" s="26" t="s">
        <v>120</v>
      </c>
      <c r="B125" s="38">
        <v>0</v>
      </c>
      <c r="C125" s="27">
        <v>1315081.84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1315081.84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235497.54</v>
      </c>
      <c r="O139" s="39">
        <f t="shared" si="26"/>
        <v>235497.54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448070.16</v>
      </c>
      <c r="O140" s="39">
        <f t="shared" si="26"/>
        <v>448070.16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223999.9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223999.9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571580.63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571580.63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634909.25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634909.25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153557.76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153557.76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207049.23</v>
      </c>
      <c r="L147" s="38">
        <v>0</v>
      </c>
      <c r="M147" s="38">
        <v>0</v>
      </c>
      <c r="N147" s="38">
        <v>0</v>
      </c>
      <c r="O147" s="39">
        <f t="shared" si="27"/>
        <v>207049.23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745924.54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745924.54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573011.84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573011.84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512791.53</v>
      </c>
      <c r="M152" s="38">
        <v>0</v>
      </c>
      <c r="N152" s="38">
        <v>0</v>
      </c>
      <c r="O152" s="39">
        <f t="shared" si="27"/>
        <v>512791.53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1480163.58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1480163.58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692396.62</v>
      </c>
      <c r="N154" s="75">
        <v>0</v>
      </c>
      <c r="O154" s="74">
        <f t="shared" si="27"/>
        <v>692396.62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2019-07-04T20:05:31Z</dcterms:modified>
  <cp:category/>
  <cp:version/>
  <cp:contentType/>
  <cp:contentStatus/>
</cp:coreProperties>
</file>