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<sst xmlns="http://schemas.openxmlformats.org/spreadsheetml/2006/main" count="166" uniqueCount="160">
  <si>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</si>
  <si>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</si>
  <si>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</si>
  <si>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</si>
  <si>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</si>
  <si>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</si>
  <si>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</si>
  <si>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</si>
  <si>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</si>
  <si>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</si>
  <si>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</si>
  <si>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</si>
  <si>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</si>
  <si>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</si>
  <si>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</si>
  <si>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</si>
  <si>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</si>
  <si>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</si>
  <si>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</si>
  <si>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</si>
  <si>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</si>
  <si>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</si>
  <si>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</si>
  <si>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</si>
  <si>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</si>
  <si>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</si>
  <si>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</si>
  <si>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</si>
  <si>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</si>
  <si>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</si>
  <si>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</si>
  <si>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</si>
  <si>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</si>
  <si>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</si>
  <si>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</si>
  <si>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</si>
  <si>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</si>
  <si>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</si>
  <si>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</si>
  <si>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</si>
  <si>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</si>
  <si>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</si>
  <si>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</si>
  <si>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</si>
  <si>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</si>
  <si>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</si>
  <si>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</si>
  <si>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</si>
  <si>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</si>
  <si>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</si>
  <si>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</si>
  <si>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</si>
  <si>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</si>
  <si>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</si>
  <si>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</si>
  <si>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</si>
  <si>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</si>
  <si>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</si>
  <si>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</si>
  <si>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</si>
  <si>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</si>
  <si>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</si>
  <si>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</si>
  <si>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</si>
  <si>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</si>
  <si>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</si>
  <si>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</si>
  <si>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</si>
  <si>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</si>
  <si>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</si>
  <si>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</si>
  <si>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</si>
  <si>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</si>
  <si>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</si>
  <si>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</si>
  <si>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</si>
  <si>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</si>
  <si>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</si>
  <si>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</si>
  <si>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</si>
  <si>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</si>
  <si>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</si>
  <si>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</si>
  <si>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</si>
  <si>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</si>
  <si>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</si>
  <si>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</si>
  <si>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</si>
  <si>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</si>
  <si>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</si>
  <si>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</si>
  <si>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</si>
  <si>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</si>
  <si>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</si>
  <si>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</si>
  <si>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</si>
  <si>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</si>
  <si>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</si>
  <si>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</si>
  <si>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</si>
  <si>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</si>
  <si>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</si>
  <si>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</si>
  <si>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</si>
  <si>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</si>
  <si>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</si>
  <si>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</si>
  <si>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</si>
  <si>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</si>
  <si>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</si>
  <si>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</si>
  <si>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</si>
  <si>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</si>
  <si>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</si>
  <si>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</si>
  <si>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</si>
  <si>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</si>
  <si>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</si>
  <si>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</si>
  <si>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</si>
  <si>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</si>
  <si>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</si>
  <si>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</si>
  <si>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</si>
  <si>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</si>
  <si>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</si>
  <si>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</si>
  <si>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</si>
  <si>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</si>
  <si>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</si>
  <si>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</si>
  <si>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</si>
  <si>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</si>
  <si>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</si>
  <si>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</si>
  <si>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</si>
  <si>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</si>
  <si>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</si>
  <si>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</si>
  <si>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</si>
  <si>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</si>
  <si>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</si>
  <si>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</si>
  <si>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</si>
  <si>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</si>
  <si>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</si>
  <si>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</si>
  <si>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</si>
  <si>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</si>
  <si>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</si>
  <si>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</si>
  <si>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</si>
  <si>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</si>
  <si>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</si>
  <si>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</si>
  <si>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</si>
  <si>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</si>
  <si>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</si>
  <si>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</si>
  <si>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10/05/19 - VENCIMENTO 17/05/19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</si>
</sst>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4" fontId="44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50</xdr:row>
      <xdr:rowOff>0</xdr:rowOff>
    </xdr:from>
    <xdr:to>
      <xdr:col>17</xdr:col>
      <xdr:colOff>142875</xdr:colOff>
      <xdr:row>51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11620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153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9.375" style="1" customWidth="1"/>
    <col min="17" max="17" width="10.1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573348</v>
      </c>
      <c r="C7" s="9">
        <f t="shared" si="0"/>
        <v>755819</v>
      </c>
      <c r="D7" s="9">
        <f t="shared" si="0"/>
        <v>753309</v>
      </c>
      <c r="E7" s="9">
        <f>+E8+E20+E24+E27</f>
        <v>116849</v>
      </c>
      <c r="F7" s="9">
        <f>+F8+F20+F24+F27</f>
        <v>316389</v>
      </c>
      <c r="G7" s="9">
        <f t="shared" si="0"/>
        <v>489564</v>
      </c>
      <c r="H7" s="9">
        <f t="shared" si="0"/>
        <v>356836</v>
      </c>
      <c r="I7" s="9">
        <f t="shared" si="0"/>
        <v>302762</v>
      </c>
      <c r="J7" s="9">
        <f t="shared" si="0"/>
        <v>465326</v>
      </c>
      <c r="K7" s="9">
        <f t="shared" si="0"/>
        <v>142817</v>
      </c>
      <c r="L7" s="9">
        <f t="shared" si="0"/>
        <v>150204</v>
      </c>
      <c r="M7" s="9">
        <f t="shared" si="0"/>
        <v>318211</v>
      </c>
      <c r="N7" s="9">
        <f t="shared" si="0"/>
        <v>496854</v>
      </c>
      <c r="O7" s="9">
        <f t="shared" si="0"/>
        <v>5238288</v>
      </c>
      <c r="P7" s="44"/>
      <c r="Q7"/>
      <c r="R7"/>
    </row>
    <row r="8" spans="1:18" ht="17.25" customHeight="1">
      <c r="A8" s="10" t="s">
        <v>35</v>
      </c>
      <c r="B8" s="11">
        <f>B9+B12+B16</f>
        <v>296738</v>
      </c>
      <c r="C8" s="11">
        <f aca="true" t="shared" si="1" ref="C8:N8">C9+C12+C16</f>
        <v>399113</v>
      </c>
      <c r="D8" s="11">
        <f t="shared" si="1"/>
        <v>370796</v>
      </c>
      <c r="E8" s="11">
        <f>E9+E12+E16</f>
        <v>55348</v>
      </c>
      <c r="F8" s="11">
        <f>F9+F12+F16</f>
        <v>155031</v>
      </c>
      <c r="G8" s="11">
        <f t="shared" si="1"/>
        <v>259685</v>
      </c>
      <c r="H8" s="11">
        <f t="shared" si="1"/>
        <v>195551</v>
      </c>
      <c r="I8" s="11">
        <f t="shared" si="1"/>
        <v>144221</v>
      </c>
      <c r="J8" s="11">
        <f t="shared" si="1"/>
        <v>248138</v>
      </c>
      <c r="K8" s="11">
        <f t="shared" si="1"/>
        <v>81224</v>
      </c>
      <c r="L8" s="11">
        <f t="shared" si="1"/>
        <v>82405</v>
      </c>
      <c r="M8" s="11">
        <f t="shared" si="1"/>
        <v>158041</v>
      </c>
      <c r="N8" s="11">
        <f t="shared" si="1"/>
        <v>282498</v>
      </c>
      <c r="O8" s="11">
        <f aca="true" t="shared" si="2" ref="O8:O27">SUM(B8:N8)</f>
        <v>2728789</v>
      </c>
      <c r="P8"/>
      <c r="Q8"/>
      <c r="R8"/>
    </row>
    <row r="9" spans="1:18" ht="17.25" customHeight="1">
      <c r="A9" s="15" t="s">
        <v>13</v>
      </c>
      <c r="B9" s="13">
        <f>+B10+B11</f>
        <v>35562</v>
      </c>
      <c r="C9" s="13">
        <f aca="true" t="shared" si="3" ref="C9:N9">+C10+C11</f>
        <v>49754</v>
      </c>
      <c r="D9" s="13">
        <f t="shared" si="3"/>
        <v>42243</v>
      </c>
      <c r="E9" s="13">
        <f>+E10+E11</f>
        <v>7552</v>
      </c>
      <c r="F9" s="13">
        <f>+F10+F11</f>
        <v>16145</v>
      </c>
      <c r="G9" s="13">
        <f t="shared" si="3"/>
        <v>30870</v>
      </c>
      <c r="H9" s="13">
        <f t="shared" si="3"/>
        <v>22542</v>
      </c>
      <c r="I9" s="13">
        <f t="shared" si="3"/>
        <v>12143</v>
      </c>
      <c r="J9" s="13">
        <f t="shared" si="3"/>
        <v>18900</v>
      </c>
      <c r="K9" s="13">
        <f t="shared" si="3"/>
        <v>6357</v>
      </c>
      <c r="L9" s="13">
        <f t="shared" si="3"/>
        <v>8155</v>
      </c>
      <c r="M9" s="13">
        <f t="shared" si="3"/>
        <v>9610</v>
      </c>
      <c r="N9" s="13">
        <f t="shared" si="3"/>
        <v>41101</v>
      </c>
      <c r="O9" s="11">
        <f t="shared" si="2"/>
        <v>300934</v>
      </c>
      <c r="P9"/>
      <c r="Q9"/>
      <c r="R9"/>
    </row>
    <row r="10" spans="1:18" ht="17.25" customHeight="1">
      <c r="A10" s="29" t="s">
        <v>14</v>
      </c>
      <c r="B10" s="13">
        <v>35562</v>
      </c>
      <c r="C10" s="13">
        <v>49754</v>
      </c>
      <c r="D10" s="13">
        <v>42243</v>
      </c>
      <c r="E10" s="13">
        <v>7552</v>
      </c>
      <c r="F10" s="13">
        <v>16145</v>
      </c>
      <c r="G10" s="13">
        <v>30870</v>
      </c>
      <c r="H10" s="13">
        <v>22542</v>
      </c>
      <c r="I10" s="13">
        <v>12143</v>
      </c>
      <c r="J10" s="13">
        <v>18900</v>
      </c>
      <c r="K10" s="13">
        <v>6357</v>
      </c>
      <c r="L10" s="13">
        <v>8155</v>
      </c>
      <c r="M10" s="13">
        <v>9610</v>
      </c>
      <c r="N10" s="13">
        <v>41101</v>
      </c>
      <c r="O10" s="11">
        <f t="shared" si="2"/>
        <v>300934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247985</v>
      </c>
      <c r="C12" s="17">
        <f t="shared" si="4"/>
        <v>330804</v>
      </c>
      <c r="D12" s="17">
        <f t="shared" si="4"/>
        <v>312276</v>
      </c>
      <c r="E12" s="17">
        <f>SUM(E13:E15)</f>
        <v>44900</v>
      </c>
      <c r="F12" s="17">
        <f>SUM(F13:F15)</f>
        <v>131529</v>
      </c>
      <c r="G12" s="17">
        <f t="shared" si="4"/>
        <v>217334</v>
      </c>
      <c r="H12" s="17">
        <f t="shared" si="4"/>
        <v>163824</v>
      </c>
      <c r="I12" s="17">
        <f t="shared" si="4"/>
        <v>123876</v>
      </c>
      <c r="J12" s="17">
        <f t="shared" si="4"/>
        <v>216530</v>
      </c>
      <c r="K12" s="17">
        <f t="shared" si="4"/>
        <v>70067</v>
      </c>
      <c r="L12" s="17">
        <f t="shared" si="4"/>
        <v>70180</v>
      </c>
      <c r="M12" s="17">
        <f t="shared" si="4"/>
        <v>138978</v>
      </c>
      <c r="N12" s="17">
        <f t="shared" si="4"/>
        <v>228831</v>
      </c>
      <c r="O12" s="11">
        <f t="shared" si="2"/>
        <v>2297114</v>
      </c>
      <c r="P12"/>
      <c r="Q12"/>
      <c r="R12"/>
    </row>
    <row r="13" spans="1:18" s="61" customFormat="1" ht="17.25" customHeight="1">
      <c r="A13" s="66" t="s">
        <v>16</v>
      </c>
      <c r="B13" s="67">
        <v>106740</v>
      </c>
      <c r="C13" s="67">
        <v>151709</v>
      </c>
      <c r="D13" s="67">
        <v>149441</v>
      </c>
      <c r="E13" s="67">
        <v>22383</v>
      </c>
      <c r="F13" s="67">
        <v>63558</v>
      </c>
      <c r="G13" s="67">
        <v>99728</v>
      </c>
      <c r="H13" s="67">
        <v>72402</v>
      </c>
      <c r="I13" s="67">
        <v>58514</v>
      </c>
      <c r="J13" s="67">
        <v>91178</v>
      </c>
      <c r="K13" s="67">
        <v>29199</v>
      </c>
      <c r="L13" s="67">
        <v>31047</v>
      </c>
      <c r="M13" s="67">
        <v>61756</v>
      </c>
      <c r="N13" s="67">
        <v>94669</v>
      </c>
      <c r="O13" s="68">
        <f t="shared" si="2"/>
        <v>1032324</v>
      </c>
      <c r="P13" s="69"/>
      <c r="Q13" s="70"/>
      <c r="R13"/>
    </row>
    <row r="14" spans="1:18" s="61" customFormat="1" ht="17.25" customHeight="1">
      <c r="A14" s="66" t="s">
        <v>17</v>
      </c>
      <c r="B14" s="67">
        <v>124092</v>
      </c>
      <c r="C14" s="67">
        <v>153980</v>
      </c>
      <c r="D14" s="67">
        <v>143915</v>
      </c>
      <c r="E14" s="67">
        <v>18406</v>
      </c>
      <c r="F14" s="67">
        <v>61684</v>
      </c>
      <c r="G14" s="67">
        <v>102835</v>
      </c>
      <c r="H14" s="67">
        <v>81411</v>
      </c>
      <c r="I14" s="67">
        <v>58887</v>
      </c>
      <c r="J14" s="67">
        <v>113016</v>
      </c>
      <c r="K14" s="67">
        <v>37123</v>
      </c>
      <c r="L14" s="67">
        <v>35264</v>
      </c>
      <c r="M14" s="67">
        <v>71385</v>
      </c>
      <c r="N14" s="67">
        <v>112111</v>
      </c>
      <c r="O14" s="68">
        <f t="shared" si="2"/>
        <v>1114109</v>
      </c>
      <c r="P14" s="69"/>
      <c r="Q14"/>
      <c r="R14"/>
    </row>
    <row r="15" spans="1:18" ht="17.25" customHeight="1">
      <c r="A15" s="14" t="s">
        <v>18</v>
      </c>
      <c r="B15" s="13">
        <v>17153</v>
      </c>
      <c r="C15" s="13">
        <v>25115</v>
      </c>
      <c r="D15" s="13">
        <v>18920</v>
      </c>
      <c r="E15" s="13">
        <v>4111</v>
      </c>
      <c r="F15" s="13">
        <v>6287</v>
      </c>
      <c r="G15" s="13">
        <v>14771</v>
      </c>
      <c r="H15" s="13">
        <v>10011</v>
      </c>
      <c r="I15" s="13">
        <v>6475</v>
      </c>
      <c r="J15" s="13">
        <v>12336</v>
      </c>
      <c r="K15" s="13">
        <v>3745</v>
      </c>
      <c r="L15" s="13">
        <v>3869</v>
      </c>
      <c r="M15" s="13">
        <v>5837</v>
      </c>
      <c r="N15" s="13">
        <v>22051</v>
      </c>
      <c r="O15" s="11">
        <f t="shared" si="2"/>
        <v>150681</v>
      </c>
      <c r="P15"/>
      <c r="Q15"/>
      <c r="R15"/>
    </row>
    <row r="16" spans="1:15" ht="17.25" customHeight="1">
      <c r="A16" s="15" t="s">
        <v>31</v>
      </c>
      <c r="B16" s="13">
        <f>B17+B18+B19</f>
        <v>13191</v>
      </c>
      <c r="C16" s="13">
        <f aca="true" t="shared" si="5" ref="C16:N16">C17+C18+C19</f>
        <v>18555</v>
      </c>
      <c r="D16" s="13">
        <f t="shared" si="5"/>
        <v>16277</v>
      </c>
      <c r="E16" s="13">
        <f>E17+E18+E19</f>
        <v>2896</v>
      </c>
      <c r="F16" s="13">
        <f>F17+F18+F19</f>
        <v>7357</v>
      </c>
      <c r="G16" s="13">
        <f t="shared" si="5"/>
        <v>11481</v>
      </c>
      <c r="H16" s="13">
        <f t="shared" si="5"/>
        <v>9185</v>
      </c>
      <c r="I16" s="13">
        <f t="shared" si="5"/>
        <v>8202</v>
      </c>
      <c r="J16" s="13">
        <f t="shared" si="5"/>
        <v>12708</v>
      </c>
      <c r="K16" s="13">
        <f t="shared" si="5"/>
        <v>4800</v>
      </c>
      <c r="L16" s="13">
        <f t="shared" si="5"/>
        <v>4070</v>
      </c>
      <c r="M16" s="13">
        <f t="shared" si="5"/>
        <v>9453</v>
      </c>
      <c r="N16" s="13">
        <f t="shared" si="5"/>
        <v>12566</v>
      </c>
      <c r="O16" s="11">
        <f t="shared" si="2"/>
        <v>130741</v>
      </c>
    </row>
    <row r="17" spans="1:18" ht="17.25" customHeight="1">
      <c r="A17" s="14" t="s">
        <v>32</v>
      </c>
      <c r="B17" s="13">
        <v>13177</v>
      </c>
      <c r="C17" s="13">
        <v>18530</v>
      </c>
      <c r="D17" s="13">
        <v>16256</v>
      </c>
      <c r="E17" s="13">
        <v>2894</v>
      </c>
      <c r="F17" s="13">
        <v>7349</v>
      </c>
      <c r="G17" s="13">
        <v>11456</v>
      </c>
      <c r="H17" s="13">
        <v>9174</v>
      </c>
      <c r="I17" s="13">
        <v>8195</v>
      </c>
      <c r="J17" s="13">
        <v>12693</v>
      </c>
      <c r="K17" s="13">
        <v>4795</v>
      </c>
      <c r="L17" s="13">
        <v>4062</v>
      </c>
      <c r="M17" s="13">
        <v>9436</v>
      </c>
      <c r="N17" s="13">
        <v>12547</v>
      </c>
      <c r="O17" s="11">
        <f t="shared" si="2"/>
        <v>130564</v>
      </c>
      <c r="P17"/>
      <c r="Q17"/>
      <c r="R17"/>
    </row>
    <row r="18" spans="1:18" ht="17.25" customHeight="1">
      <c r="A18" s="14" t="s">
        <v>33</v>
      </c>
      <c r="B18" s="13">
        <v>8</v>
      </c>
      <c r="C18" s="13">
        <v>11</v>
      </c>
      <c r="D18" s="13">
        <v>7</v>
      </c>
      <c r="E18" s="13">
        <v>2</v>
      </c>
      <c r="F18" s="13">
        <v>4</v>
      </c>
      <c r="G18" s="13">
        <v>12</v>
      </c>
      <c r="H18" s="13">
        <v>2</v>
      </c>
      <c r="I18" s="13">
        <v>4</v>
      </c>
      <c r="J18" s="13">
        <v>6</v>
      </c>
      <c r="K18" s="13">
        <v>3</v>
      </c>
      <c r="L18" s="13">
        <v>5</v>
      </c>
      <c r="M18" s="13">
        <v>13</v>
      </c>
      <c r="N18" s="13">
        <v>7</v>
      </c>
      <c r="O18" s="11">
        <f t="shared" si="2"/>
        <v>84</v>
      </c>
      <c r="P18"/>
      <c r="Q18"/>
      <c r="R18"/>
    </row>
    <row r="19" spans="1:18" ht="17.25" customHeight="1">
      <c r="A19" s="14" t="s">
        <v>34</v>
      </c>
      <c r="B19" s="13">
        <v>6</v>
      </c>
      <c r="C19" s="13">
        <v>14</v>
      </c>
      <c r="D19" s="13">
        <v>14</v>
      </c>
      <c r="E19" s="13">
        <v>0</v>
      </c>
      <c r="F19" s="13">
        <v>4</v>
      </c>
      <c r="G19" s="13">
        <v>13</v>
      </c>
      <c r="H19" s="13">
        <v>9</v>
      </c>
      <c r="I19" s="13">
        <v>3</v>
      </c>
      <c r="J19" s="13">
        <v>9</v>
      </c>
      <c r="K19" s="13">
        <v>2</v>
      </c>
      <c r="L19" s="13">
        <v>3</v>
      </c>
      <c r="M19" s="13">
        <v>4</v>
      </c>
      <c r="N19" s="13">
        <v>12</v>
      </c>
      <c r="O19" s="11">
        <f t="shared" si="2"/>
        <v>93</v>
      </c>
      <c r="P19"/>
      <c r="Q19"/>
      <c r="R19"/>
    </row>
    <row r="20" spans="1:18" ht="17.25" customHeight="1">
      <c r="A20" s="16" t="s">
        <v>19</v>
      </c>
      <c r="B20" s="11">
        <f>+B21+B22+B23</f>
        <v>144119</v>
      </c>
      <c r="C20" s="11">
        <f aca="true" t="shared" si="6" ref="C20:N20">+C21+C22+C23</f>
        <v>164898</v>
      </c>
      <c r="D20" s="11">
        <f t="shared" si="6"/>
        <v>181581</v>
      </c>
      <c r="E20" s="11">
        <f>+E21+E22+E23</f>
        <v>28452</v>
      </c>
      <c r="F20" s="11">
        <f>+F21+F22+F23</f>
        <v>70642</v>
      </c>
      <c r="G20" s="11">
        <f t="shared" si="6"/>
        <v>107461</v>
      </c>
      <c r="H20" s="11">
        <f t="shared" si="6"/>
        <v>82454</v>
      </c>
      <c r="I20" s="11">
        <f t="shared" si="6"/>
        <v>96888</v>
      </c>
      <c r="J20" s="11">
        <f t="shared" si="6"/>
        <v>136212</v>
      </c>
      <c r="K20" s="11">
        <f t="shared" si="6"/>
        <v>40589</v>
      </c>
      <c r="L20" s="11">
        <f t="shared" si="6"/>
        <v>42594</v>
      </c>
      <c r="M20" s="11">
        <f t="shared" si="6"/>
        <v>102471</v>
      </c>
      <c r="N20" s="11">
        <f t="shared" si="6"/>
        <v>109285</v>
      </c>
      <c r="O20" s="11">
        <f t="shared" si="2"/>
        <v>1307646</v>
      </c>
      <c r="P20"/>
      <c r="Q20"/>
      <c r="R20"/>
    </row>
    <row r="21" spans="1:18" s="61" customFormat="1" ht="17.25" customHeight="1">
      <c r="A21" s="55" t="s">
        <v>20</v>
      </c>
      <c r="B21" s="67">
        <v>82808</v>
      </c>
      <c r="C21" s="67">
        <v>103156</v>
      </c>
      <c r="D21" s="67">
        <v>116190</v>
      </c>
      <c r="E21" s="67">
        <v>19118</v>
      </c>
      <c r="F21" s="67">
        <v>45106</v>
      </c>
      <c r="G21" s="67">
        <v>67756</v>
      </c>
      <c r="H21" s="67">
        <v>48861</v>
      </c>
      <c r="I21" s="67">
        <v>60039</v>
      </c>
      <c r="J21" s="67">
        <v>77481</v>
      </c>
      <c r="K21" s="67">
        <v>24688</v>
      </c>
      <c r="L21" s="67">
        <v>25371</v>
      </c>
      <c r="M21" s="67">
        <v>59673</v>
      </c>
      <c r="N21" s="67">
        <v>67079</v>
      </c>
      <c r="O21" s="68">
        <f t="shared" si="2"/>
        <v>797326</v>
      </c>
      <c r="P21" s="69"/>
      <c r="Q21"/>
      <c r="R21"/>
    </row>
    <row r="22" spans="1:18" s="61" customFormat="1" ht="17.25" customHeight="1">
      <c r="A22" s="55" t="s">
        <v>21</v>
      </c>
      <c r="B22" s="67">
        <v>53869</v>
      </c>
      <c r="C22" s="67">
        <v>53036</v>
      </c>
      <c r="D22" s="67">
        <v>57549</v>
      </c>
      <c r="E22" s="67">
        <v>7739</v>
      </c>
      <c r="F22" s="67">
        <v>22786</v>
      </c>
      <c r="G22" s="67">
        <v>34800</v>
      </c>
      <c r="H22" s="67">
        <v>29882</v>
      </c>
      <c r="I22" s="67">
        <v>33269</v>
      </c>
      <c r="J22" s="67">
        <v>52357</v>
      </c>
      <c r="K22" s="67">
        <v>14288</v>
      </c>
      <c r="L22" s="67">
        <v>15481</v>
      </c>
      <c r="M22" s="67">
        <v>39360</v>
      </c>
      <c r="N22" s="67">
        <v>35167</v>
      </c>
      <c r="O22" s="68">
        <f t="shared" si="2"/>
        <v>449583</v>
      </c>
      <c r="P22" s="69"/>
      <c r="Q22"/>
      <c r="R22"/>
    </row>
    <row r="23" spans="1:18" ht="17.25" customHeight="1">
      <c r="A23" s="12" t="s">
        <v>22</v>
      </c>
      <c r="B23" s="13">
        <v>7442</v>
      </c>
      <c r="C23" s="13">
        <v>8706</v>
      </c>
      <c r="D23" s="13">
        <v>7842</v>
      </c>
      <c r="E23" s="13">
        <v>1595</v>
      </c>
      <c r="F23" s="13">
        <v>2750</v>
      </c>
      <c r="G23" s="13">
        <v>4905</v>
      </c>
      <c r="H23" s="13">
        <v>3711</v>
      </c>
      <c r="I23" s="13">
        <v>3580</v>
      </c>
      <c r="J23" s="13">
        <v>6374</v>
      </c>
      <c r="K23" s="13">
        <v>1613</v>
      </c>
      <c r="L23" s="13">
        <v>1742</v>
      </c>
      <c r="M23" s="13">
        <v>3438</v>
      </c>
      <c r="N23" s="13">
        <v>7039</v>
      </c>
      <c r="O23" s="11">
        <f t="shared" si="2"/>
        <v>60737</v>
      </c>
      <c r="P23"/>
      <c r="Q23"/>
      <c r="R23"/>
    </row>
    <row r="24" spans="1:18" ht="17.25" customHeight="1">
      <c r="A24" s="16" t="s">
        <v>23</v>
      </c>
      <c r="B24" s="13">
        <f>+B25+B26</f>
        <v>132491</v>
      </c>
      <c r="C24" s="13">
        <f aca="true" t="shared" si="7" ref="C24:N24">+C25+C26</f>
        <v>191808</v>
      </c>
      <c r="D24" s="13">
        <f t="shared" si="7"/>
        <v>200932</v>
      </c>
      <c r="E24" s="13">
        <f>+E25+E26</f>
        <v>33049</v>
      </c>
      <c r="F24" s="13">
        <f>+F25+F26</f>
        <v>90716</v>
      </c>
      <c r="G24" s="13">
        <f t="shared" si="7"/>
        <v>122418</v>
      </c>
      <c r="H24" s="13">
        <f t="shared" si="7"/>
        <v>78831</v>
      </c>
      <c r="I24" s="13">
        <f t="shared" si="7"/>
        <v>61653</v>
      </c>
      <c r="J24" s="13">
        <f t="shared" si="7"/>
        <v>80976</v>
      </c>
      <c r="K24" s="13">
        <f t="shared" si="7"/>
        <v>21004</v>
      </c>
      <c r="L24" s="13">
        <f t="shared" si="7"/>
        <v>25205</v>
      </c>
      <c r="M24" s="13">
        <f t="shared" si="7"/>
        <v>57699</v>
      </c>
      <c r="N24" s="13">
        <f t="shared" si="7"/>
        <v>98347</v>
      </c>
      <c r="O24" s="11">
        <f t="shared" si="2"/>
        <v>1195129</v>
      </c>
      <c r="P24" s="45"/>
      <c r="Q24"/>
      <c r="R24"/>
    </row>
    <row r="25" spans="1:18" ht="17.25" customHeight="1">
      <c r="A25" s="12" t="s">
        <v>36</v>
      </c>
      <c r="B25" s="13">
        <v>81153</v>
      </c>
      <c r="C25" s="13">
        <v>121807</v>
      </c>
      <c r="D25" s="13">
        <v>131052</v>
      </c>
      <c r="E25" s="13">
        <v>22793</v>
      </c>
      <c r="F25" s="13">
        <v>55514</v>
      </c>
      <c r="G25" s="13">
        <v>80700</v>
      </c>
      <c r="H25" s="13">
        <v>50006</v>
      </c>
      <c r="I25" s="13">
        <v>39353</v>
      </c>
      <c r="J25" s="13">
        <v>53088</v>
      </c>
      <c r="K25" s="13">
        <v>14153</v>
      </c>
      <c r="L25" s="13">
        <v>17836</v>
      </c>
      <c r="M25" s="13">
        <v>34989</v>
      </c>
      <c r="N25" s="13">
        <v>62461</v>
      </c>
      <c r="O25" s="11">
        <f t="shared" si="2"/>
        <v>764905</v>
      </c>
      <c r="P25" s="44"/>
      <c r="Q25"/>
      <c r="R25"/>
    </row>
    <row r="26" spans="1:18" ht="17.25" customHeight="1">
      <c r="A26" s="12" t="s">
        <v>37</v>
      </c>
      <c r="B26" s="13">
        <v>51338</v>
      </c>
      <c r="C26" s="13">
        <v>70001</v>
      </c>
      <c r="D26" s="13">
        <v>69880</v>
      </c>
      <c r="E26" s="13">
        <v>10256</v>
      </c>
      <c r="F26" s="13">
        <v>35202</v>
      </c>
      <c r="G26" s="13">
        <v>41718</v>
      </c>
      <c r="H26" s="13">
        <v>28825</v>
      </c>
      <c r="I26" s="13">
        <v>22300</v>
      </c>
      <c r="J26" s="13">
        <v>27888</v>
      </c>
      <c r="K26" s="13">
        <v>6851</v>
      </c>
      <c r="L26" s="13">
        <v>7369</v>
      </c>
      <c r="M26" s="13">
        <v>22710</v>
      </c>
      <c r="N26" s="13">
        <v>35886</v>
      </c>
      <c r="O26" s="11">
        <f t="shared" si="2"/>
        <v>430224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6724</v>
      </c>
      <c r="O27" s="11">
        <f t="shared" si="2"/>
        <v>6724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114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114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12063.2</v>
      </c>
      <c r="O37" s="23">
        <f>SUM(B37:N37)</f>
        <v>12063.2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1823644.1199999999</v>
      </c>
      <c r="C49" s="22">
        <f aca="true" t="shared" si="11" ref="C49:J49">+C50+C62</f>
        <v>2694925.85</v>
      </c>
      <c r="D49" s="22">
        <f t="shared" si="11"/>
        <v>2927199.4199999995</v>
      </c>
      <c r="E49" s="22">
        <f t="shared" si="11"/>
        <v>616810.82</v>
      </c>
      <c r="F49" s="22">
        <f t="shared" si="11"/>
        <v>1056301.7</v>
      </c>
      <c r="G49" s="22">
        <f t="shared" si="11"/>
        <v>1671707.43</v>
      </c>
      <c r="H49" s="22">
        <f t="shared" si="11"/>
        <v>1315776.4100000001</v>
      </c>
      <c r="I49" s="22">
        <f>+I50+I62</f>
        <v>1049348.95</v>
      </c>
      <c r="J49" s="22">
        <f t="shared" si="11"/>
        <v>1362852.93</v>
      </c>
      <c r="K49" s="22">
        <f>+K50+K62</f>
        <v>438319.87</v>
      </c>
      <c r="L49" s="22">
        <f>+L50+L62</f>
        <v>419601.24000000005</v>
      </c>
      <c r="M49" s="22">
        <f>+M50+M62</f>
        <v>908520.16</v>
      </c>
      <c r="N49" s="22">
        <f>+N50+N62</f>
        <v>1641662.8900000001</v>
      </c>
      <c r="O49" s="22">
        <f>SUM(B49:N49)</f>
        <v>17926671.789999995</v>
      </c>
      <c r="P49"/>
      <c r="Q49"/>
      <c r="R49"/>
    </row>
    <row r="50" spans="1:18" ht="17.25" customHeight="1">
      <c r="A50" s="16" t="s">
        <v>55</v>
      </c>
      <c r="B50" s="23">
        <f>SUM(B51:B61)</f>
        <v>1806927.13</v>
      </c>
      <c r="C50" s="23">
        <f aca="true" t="shared" si="12" ref="C50:N50">SUM(C51:C61)</f>
        <v>2671774.08</v>
      </c>
      <c r="D50" s="23">
        <f t="shared" si="12"/>
        <v>2918603.0199999996</v>
      </c>
      <c r="E50" s="23">
        <f t="shared" si="12"/>
        <v>616810.82</v>
      </c>
      <c r="F50" s="23">
        <f t="shared" si="12"/>
        <v>1043769.63</v>
      </c>
      <c r="G50" s="23">
        <f t="shared" si="12"/>
        <v>1648625.22</v>
      </c>
      <c r="H50" s="23">
        <f t="shared" si="12"/>
        <v>1315776.4100000001</v>
      </c>
      <c r="I50" s="23">
        <f>SUM(I51:I61)</f>
        <v>1040609.26</v>
      </c>
      <c r="J50" s="23">
        <f t="shared" si="12"/>
        <v>1354332.02</v>
      </c>
      <c r="K50" s="23">
        <f>SUM(K51:K61)</f>
        <v>436807.23</v>
      </c>
      <c r="L50" s="23">
        <f>SUM(L51:L61)</f>
        <v>411761.65</v>
      </c>
      <c r="M50" s="23">
        <f>SUM(M51:M61)</f>
        <v>907056.7200000001</v>
      </c>
      <c r="N50" s="23">
        <f t="shared" si="12"/>
        <v>1628168.84</v>
      </c>
      <c r="O50" s="23">
        <f>SUM(B50:N50)</f>
        <v>17801022.03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1802835.45</v>
      </c>
      <c r="C51" s="23">
        <f t="shared" si="13"/>
        <v>2666000.36</v>
      </c>
      <c r="D51" s="23">
        <f t="shared" si="13"/>
        <v>2912217.26</v>
      </c>
      <c r="E51" s="23">
        <f t="shared" si="13"/>
        <v>616810.82</v>
      </c>
      <c r="F51" s="23">
        <f t="shared" si="13"/>
        <v>1041552.59</v>
      </c>
      <c r="G51" s="23">
        <f t="shared" si="13"/>
        <v>1645179.82</v>
      </c>
      <c r="H51" s="23">
        <f t="shared" si="13"/>
        <v>1307233</v>
      </c>
      <c r="I51" s="23">
        <f t="shared" si="13"/>
        <v>1037232.34</v>
      </c>
      <c r="J51" s="23">
        <f t="shared" si="13"/>
        <v>1351725.5</v>
      </c>
      <c r="K51" s="23">
        <f t="shared" si="13"/>
        <v>435463.31</v>
      </c>
      <c r="L51" s="23">
        <f t="shared" si="13"/>
        <v>410537.57</v>
      </c>
      <c r="M51" s="23">
        <f t="shared" si="13"/>
        <v>904801.16</v>
      </c>
      <c r="N51" s="23">
        <f t="shared" si="13"/>
        <v>1612390.6</v>
      </c>
      <c r="O51" s="23">
        <f>SUM(B51:N51)</f>
        <v>17743979.78</v>
      </c>
      <c r="P51" s="86"/>
      <c r="Q51" s="87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12063.2</v>
      </c>
      <c r="O55" s="23">
        <f>SUM(B55:N55)</f>
        <v>12063.2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54169.46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8596.4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125649.76000000001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-219616.55000000002</v>
      </c>
      <c r="C66" s="35">
        <f t="shared" si="14"/>
        <v>-265923.28</v>
      </c>
      <c r="D66" s="35">
        <f t="shared" si="14"/>
        <v>-259192.71</v>
      </c>
      <c r="E66" s="35">
        <f t="shared" si="14"/>
        <v>-147392.9</v>
      </c>
      <c r="F66" s="35">
        <f t="shared" si="14"/>
        <v>-81513.55</v>
      </c>
      <c r="G66" s="35">
        <f t="shared" si="14"/>
        <v>-239501.22</v>
      </c>
      <c r="H66" s="35">
        <f t="shared" si="14"/>
        <v>-135007.36</v>
      </c>
      <c r="I66" s="35">
        <f t="shared" si="14"/>
        <v>-147853.89</v>
      </c>
      <c r="J66" s="35">
        <f t="shared" si="14"/>
        <v>-126005.42999999998</v>
      </c>
      <c r="K66" s="35">
        <f t="shared" si="14"/>
        <v>-40241.28</v>
      </c>
      <c r="L66" s="35">
        <f t="shared" si="14"/>
        <v>-57079.56</v>
      </c>
      <c r="M66" s="35">
        <f t="shared" si="14"/>
        <v>-72693.40999999999</v>
      </c>
      <c r="N66" s="35">
        <f t="shared" si="14"/>
        <v>-204268.65</v>
      </c>
      <c r="O66" s="35">
        <f aca="true" t="shared" si="15" ref="O66:O74">SUM(B66:N66)</f>
        <v>-1996289.7900000003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-187074.81000000003</v>
      </c>
      <c r="C67" s="35">
        <f t="shared" si="16"/>
        <v>-221105.56000000003</v>
      </c>
      <c r="D67" s="35">
        <f t="shared" si="16"/>
        <v>-199521.87</v>
      </c>
      <c r="E67" s="35">
        <f t="shared" si="16"/>
        <v>-32473.6</v>
      </c>
      <c r="F67" s="35">
        <f t="shared" si="16"/>
        <v>-69423.5</v>
      </c>
      <c r="G67" s="35">
        <f t="shared" si="16"/>
        <v>-214561.22</v>
      </c>
      <c r="H67" s="35">
        <f t="shared" si="16"/>
        <v>-97420.8</v>
      </c>
      <c r="I67" s="35">
        <f t="shared" si="16"/>
        <v>-114609.13</v>
      </c>
      <c r="J67" s="35">
        <f t="shared" si="16"/>
        <v>-109260.69999999998</v>
      </c>
      <c r="K67" s="35">
        <f t="shared" si="16"/>
        <v>-35970.33</v>
      </c>
      <c r="L67" s="35">
        <f t="shared" si="16"/>
        <v>-47275.33</v>
      </c>
      <c r="M67" s="35">
        <f t="shared" si="16"/>
        <v>-59259.31999999999</v>
      </c>
      <c r="N67" s="35">
        <f t="shared" si="16"/>
        <v>-176734.3</v>
      </c>
      <c r="O67" s="35">
        <f t="shared" si="15"/>
        <v>-1564690.4700000002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-152916.6</v>
      </c>
      <c r="C68" s="58">
        <f aca="true" t="shared" si="17" ref="C68:N68">-ROUND(C9*$D$3,2)</f>
        <v>-213942.2</v>
      </c>
      <c r="D68" s="58">
        <f t="shared" si="17"/>
        <v>-181644.9</v>
      </c>
      <c r="E68" s="58">
        <f t="shared" si="17"/>
        <v>-32473.6</v>
      </c>
      <c r="F68" s="58">
        <f t="shared" si="17"/>
        <v>-69423.5</v>
      </c>
      <c r="G68" s="58">
        <f t="shared" si="17"/>
        <v>-132741</v>
      </c>
      <c r="H68" s="58">
        <f>-ROUND((H9+H29)*$D$3,2)</f>
        <v>-97420.8</v>
      </c>
      <c r="I68" s="58">
        <f t="shared" si="17"/>
        <v>-52214.9</v>
      </c>
      <c r="J68" s="58">
        <f t="shared" si="17"/>
        <v>-81270</v>
      </c>
      <c r="K68" s="58">
        <f t="shared" si="17"/>
        <v>-27335.1</v>
      </c>
      <c r="L68" s="58">
        <f t="shared" si="17"/>
        <v>-35066.5</v>
      </c>
      <c r="M68" s="58">
        <f t="shared" si="17"/>
        <v>-41323</v>
      </c>
      <c r="N68" s="58">
        <f t="shared" si="17"/>
        <v>-176734.3</v>
      </c>
      <c r="O68" s="58">
        <f t="shared" si="15"/>
        <v>-1294506.4000000001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-17.2</v>
      </c>
      <c r="C70" s="35">
        <v>-30.1</v>
      </c>
      <c r="D70" s="19">
        <v>-43</v>
      </c>
      <c r="E70" s="19">
        <v>0</v>
      </c>
      <c r="F70" s="19">
        <v>0</v>
      </c>
      <c r="G70" s="19">
        <v>-73.1</v>
      </c>
      <c r="H70" s="19">
        <v>0</v>
      </c>
      <c r="I70" s="19">
        <v>-129</v>
      </c>
      <c r="J70" s="35">
        <v>-23.43</v>
      </c>
      <c r="K70" s="19">
        <v>-7.23</v>
      </c>
      <c r="L70" s="19">
        <v>-10.22</v>
      </c>
      <c r="M70" s="19">
        <v>-15.02</v>
      </c>
      <c r="N70" s="19">
        <v>0</v>
      </c>
      <c r="O70" s="35">
        <f t="shared" si="15"/>
        <v>-348.3</v>
      </c>
      <c r="P70"/>
      <c r="Q70"/>
      <c r="R70"/>
    </row>
    <row r="71" spans="1:18" ht="18.75" customHeight="1">
      <c r="A71" s="12" t="s">
        <v>71</v>
      </c>
      <c r="B71" s="35">
        <v>-3758.2</v>
      </c>
      <c r="C71" s="35">
        <v>-1578.1</v>
      </c>
      <c r="D71" s="19">
        <v>-1517.9</v>
      </c>
      <c r="E71" s="19">
        <v>0</v>
      </c>
      <c r="F71" s="19">
        <v>0</v>
      </c>
      <c r="G71" s="19">
        <v>-2261.8</v>
      </c>
      <c r="H71" s="19">
        <v>0</v>
      </c>
      <c r="I71" s="19">
        <v>-1075</v>
      </c>
      <c r="J71" s="35">
        <v>-400.17</v>
      </c>
      <c r="K71" s="19">
        <v>-123.45</v>
      </c>
      <c r="L71" s="19">
        <v>-174.55</v>
      </c>
      <c r="M71" s="19">
        <v>-256.43</v>
      </c>
      <c r="N71" s="19">
        <v>0</v>
      </c>
      <c r="O71" s="35">
        <f t="shared" si="15"/>
        <v>-11145.6</v>
      </c>
      <c r="P71"/>
      <c r="Q71"/>
      <c r="R71"/>
    </row>
    <row r="72" spans="1:18" ht="18.75" customHeight="1">
      <c r="A72" s="12" t="s">
        <v>72</v>
      </c>
      <c r="B72" s="35">
        <v>-30382.81</v>
      </c>
      <c r="C72" s="35">
        <v>-5555.16</v>
      </c>
      <c r="D72" s="19">
        <v>-16316.07</v>
      </c>
      <c r="E72" s="19">
        <v>0</v>
      </c>
      <c r="F72" s="19">
        <v>0</v>
      </c>
      <c r="G72" s="19">
        <v>-79485.32</v>
      </c>
      <c r="H72" s="19">
        <v>0</v>
      </c>
      <c r="I72" s="19">
        <v>-61190.23</v>
      </c>
      <c r="J72" s="35">
        <v>-27567.1</v>
      </c>
      <c r="K72" s="19">
        <v>-8504.55</v>
      </c>
      <c r="L72" s="19">
        <v>-12024.06</v>
      </c>
      <c r="M72" s="19">
        <v>-17664.87</v>
      </c>
      <c r="N72" s="19">
        <v>0</v>
      </c>
      <c r="O72" s="35">
        <f t="shared" si="15"/>
        <v>-258690.17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-32541.74</v>
      </c>
      <c r="C74" s="58">
        <f t="shared" si="18"/>
        <v>-44817.72</v>
      </c>
      <c r="D74" s="35">
        <f t="shared" si="18"/>
        <v>-59670.84</v>
      </c>
      <c r="E74" s="35">
        <f t="shared" si="18"/>
        <v>-114919.3</v>
      </c>
      <c r="F74" s="35">
        <f t="shared" si="18"/>
        <v>-12090.05</v>
      </c>
      <c r="G74" s="35">
        <f t="shared" si="18"/>
        <v>-24940</v>
      </c>
      <c r="H74" s="35">
        <f t="shared" si="18"/>
        <v>-37586.56</v>
      </c>
      <c r="I74" s="35">
        <f t="shared" si="18"/>
        <v>-33244.76</v>
      </c>
      <c r="J74" s="35">
        <f t="shared" si="18"/>
        <v>-16744.73</v>
      </c>
      <c r="K74" s="35">
        <f t="shared" si="18"/>
        <v>-4270.95</v>
      </c>
      <c r="L74" s="35">
        <f t="shared" si="18"/>
        <v>-9804.23</v>
      </c>
      <c r="M74" s="35">
        <f t="shared" si="18"/>
        <v>-13434.09</v>
      </c>
      <c r="N74" s="58">
        <f t="shared" si="18"/>
        <v>-27534.35</v>
      </c>
      <c r="O74" s="58">
        <f t="shared" si="15"/>
        <v>-431599.31999999995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-12005.45</v>
      </c>
      <c r="K79" s="35">
        <v>-3945.45</v>
      </c>
      <c r="L79" s="35">
        <v>-3945.45</v>
      </c>
      <c r="M79" s="35">
        <v>-8017.73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-18690.38</v>
      </c>
      <c r="C81" s="19">
        <v>-24689.96</v>
      </c>
      <c r="D81" s="19">
        <v>-39594.45</v>
      </c>
      <c r="E81" s="19">
        <v>-663.76</v>
      </c>
      <c r="F81" s="19">
        <v>-2184.14</v>
      </c>
      <c r="G81" s="19">
        <v>-11610</v>
      </c>
      <c r="H81" s="19">
        <v>-27300</v>
      </c>
      <c r="I81" s="19">
        <v>-24832.49</v>
      </c>
      <c r="J81" s="19">
        <v>-4739.28</v>
      </c>
      <c r="K81" s="19">
        <v>-325.5</v>
      </c>
      <c r="L81" s="19">
        <v>-5858.78</v>
      </c>
      <c r="M81" s="19">
        <v>-5416.36</v>
      </c>
      <c r="N81" s="19">
        <v>-13866.16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1604027.5699999998</v>
      </c>
      <c r="C114" s="24">
        <f t="shared" si="20"/>
        <v>2429002.57</v>
      </c>
      <c r="D114" s="24">
        <f t="shared" si="20"/>
        <v>2659410.3099999996</v>
      </c>
      <c r="E114" s="24">
        <f t="shared" si="20"/>
        <v>469417.92</v>
      </c>
      <c r="F114" s="24">
        <f t="shared" si="20"/>
        <v>962256.08</v>
      </c>
      <c r="G114" s="24">
        <f t="shared" si="20"/>
        <v>1432206.21</v>
      </c>
      <c r="H114" s="24">
        <f aca="true" t="shared" si="21" ref="H114:M114">+H115+H116</f>
        <v>1180769.05</v>
      </c>
      <c r="I114" s="24">
        <f t="shared" si="21"/>
        <v>892755.37</v>
      </c>
      <c r="J114" s="24">
        <f t="shared" si="21"/>
        <v>1236847.5</v>
      </c>
      <c r="K114" s="24">
        <f t="shared" si="21"/>
        <v>396565.94999999995</v>
      </c>
      <c r="L114" s="24">
        <f t="shared" si="21"/>
        <v>362521.68000000005</v>
      </c>
      <c r="M114" s="24">
        <f t="shared" si="21"/>
        <v>835826.7500000001</v>
      </c>
      <c r="N114" s="24">
        <f>+N115+N116</f>
        <v>1437394.24</v>
      </c>
      <c r="O114" s="42">
        <f t="shared" si="19"/>
        <v>15899001.2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1587310.5799999998</v>
      </c>
      <c r="C115" s="24">
        <f t="shared" si="22"/>
        <v>2405850.8</v>
      </c>
      <c r="D115" s="24">
        <f t="shared" si="22"/>
        <v>2659410.3099999996</v>
      </c>
      <c r="E115" s="24">
        <f t="shared" si="22"/>
        <v>469417.92</v>
      </c>
      <c r="F115" s="24">
        <f t="shared" si="22"/>
        <v>962256.08</v>
      </c>
      <c r="G115" s="24">
        <f t="shared" si="22"/>
        <v>1409124</v>
      </c>
      <c r="H115" s="24">
        <f aca="true" t="shared" si="23" ref="H115:M115">+H50+H67+H74+H111</f>
        <v>1180769.05</v>
      </c>
      <c r="I115" s="24">
        <f t="shared" si="23"/>
        <v>892755.37</v>
      </c>
      <c r="J115" s="24">
        <f t="shared" si="23"/>
        <v>1228326.59</v>
      </c>
      <c r="K115" s="24">
        <f t="shared" si="23"/>
        <v>396565.94999999995</v>
      </c>
      <c r="L115" s="24">
        <f t="shared" si="23"/>
        <v>354682.09</v>
      </c>
      <c r="M115" s="24">
        <f t="shared" si="23"/>
        <v>834363.3100000002</v>
      </c>
      <c r="N115" s="24">
        <f>+N50+N67+N74+N111</f>
        <v>1423900.19</v>
      </c>
      <c r="O115" s="42">
        <f t="shared" si="19"/>
        <v>15804732.239999998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0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0</v>
      </c>
      <c r="J116" s="24">
        <f t="shared" si="25"/>
        <v>8520.91</v>
      </c>
      <c r="K116" s="24">
        <f t="shared" si="25"/>
        <v>0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13494.05</v>
      </c>
      <c r="O116" s="42">
        <f t="shared" si="19"/>
        <v>94268.96</v>
      </c>
      <c r="P116" s="65"/>
    </row>
    <row r="117" spans="1:17" ht="18.75" customHeight="1">
      <c r="A117" s="16" t="s">
        <v>115</v>
      </c>
      <c r="B117" s="19">
        <v>0</v>
      </c>
      <c r="C117" s="19">
        <v>0</v>
      </c>
      <c r="D117" s="35">
        <v>-10445.64</v>
      </c>
      <c r="E117" s="19">
        <v>0</v>
      </c>
      <c r="F117" s="35">
        <v>-15366.08</v>
      </c>
      <c r="G117" s="19">
        <v>0</v>
      </c>
      <c r="H117" s="19">
        <v>0</v>
      </c>
      <c r="I117" s="35">
        <v>-33456.17</v>
      </c>
      <c r="J117" s="35">
        <v>0</v>
      </c>
      <c r="K117" s="35">
        <v>-8247.69</v>
      </c>
      <c r="L117" s="35"/>
      <c r="M117" s="35"/>
      <c r="N117" s="19">
        <v>0</v>
      </c>
      <c r="O117" s="58">
        <f t="shared" si="19"/>
        <v>-67515.58</v>
      </c>
      <c r="Q117" s="49"/>
    </row>
    <row r="118" spans="1:18" ht="18.75" customHeight="1">
      <c r="A118" s="16" t="s">
        <v>116</v>
      </c>
      <c r="B118" s="19">
        <v>0</v>
      </c>
      <c r="C118" s="19">
        <v>0</v>
      </c>
      <c r="D118" s="35">
        <f>IF(D112+D62+D116+D117&lt;0,D112+D62+D76+D117,0)</f>
        <v>-1849.2399999999998</v>
      </c>
      <c r="E118" s="19">
        <v>0</v>
      </c>
      <c r="F118" s="35">
        <f>IF(F112+F62+F116+F117&lt;0,F112+F62+F76+F117,0)</f>
        <v>-2834.01</v>
      </c>
      <c r="G118" s="19">
        <v>0</v>
      </c>
      <c r="H118" s="19">
        <v>0</v>
      </c>
      <c r="I118" s="35">
        <f>IF(I112+I62+I116+I117&lt;0,I112+I62+I76+I117,0)</f>
        <v>-24716.479999999996</v>
      </c>
      <c r="J118" s="35">
        <f>IF(J112+J62+J116+J117&lt;0,J112+J62+J76+J117,0)</f>
        <v>0</v>
      </c>
      <c r="K118" s="35">
        <f>IF(K112+K62+K116+K117&lt;0,K112+K62+K76+K117,0)</f>
        <v>-6735.05</v>
      </c>
      <c r="L118" s="35">
        <f>IF(L112+L62+L116+L117&lt;0,L112+L62+L76+L117,0)</f>
        <v>0</v>
      </c>
      <c r="M118" s="35">
        <f>IF(M112+M62+M116+M117&lt;0,M112+M62+M76+M117,0)</f>
        <v>0</v>
      </c>
      <c r="N118" s="19">
        <v>0</v>
      </c>
      <c r="O118" s="58">
        <f t="shared" si="19"/>
        <v>-36134.78</v>
      </c>
      <c r="P118"/>
      <c r="Q118"/>
      <c r="R118"/>
    </row>
    <row r="119" spans="1:17" ht="18.75" customHeight="1">
      <c r="A119" s="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Q119" s="85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15899001.209999999</v>
      </c>
      <c r="P122" s="46"/>
    </row>
    <row r="123" spans="1:16" ht="18.75" customHeight="1">
      <c r="A123" s="26" t="s">
        <v>118</v>
      </c>
      <c r="B123" s="27">
        <v>202338.33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202338.33</v>
      </c>
      <c r="P123" s="85"/>
    </row>
    <row r="124" spans="1:15" ht="18.75" customHeight="1">
      <c r="A124" s="26" t="s">
        <v>119</v>
      </c>
      <c r="B124" s="27">
        <v>1401689.24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1401689.24</v>
      </c>
    </row>
    <row r="125" spans="1:15" ht="18.75" customHeight="1">
      <c r="A125" s="26" t="s">
        <v>120</v>
      </c>
      <c r="B125" s="38">
        <v>0</v>
      </c>
      <c r="C125" s="27">
        <v>2429002.57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2429002.57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490444.42</v>
      </c>
      <c r="O139" s="39">
        <f t="shared" si="26"/>
        <v>490444.42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946949.82</v>
      </c>
      <c r="O140" s="39">
        <f t="shared" si="26"/>
        <v>946949.82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469417.92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469417.92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962256.08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962256.08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1180769.05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1180769.05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1236847.5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1236847.5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396565.95</v>
      </c>
      <c r="L146" s="38">
        <v>0</v>
      </c>
      <c r="M146" s="38">
        <v>0</v>
      </c>
      <c r="N146" s="38">
        <v>0</v>
      </c>
      <c r="O146" s="39">
        <f t="shared" si="27"/>
        <v>396565.95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362521.68</v>
      </c>
      <c r="M147" s="38">
        <v>0</v>
      </c>
      <c r="N147" s="38">
        <v>0</v>
      </c>
      <c r="O147" s="39">
        <f t="shared" si="27"/>
        <v>362521.68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1432206.22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1432206.22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892755.37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892755.37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835826.75</v>
      </c>
      <c r="N152" s="38"/>
      <c r="O152" s="39">
        <f t="shared" si="27"/>
        <v>835826.75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2659410.31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2659410.31</v>
      </c>
    </row>
    <row r="154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2"/>
  <rowBreaks count="1" manualBreakCount="1">
    <brk id="6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2019-05-17T18:41:03Z</dcterms:modified>
  <cp:category/>
  <cp:version/>
  <cp:contentType/>
  <cp:contentStatus/>
</cp:coreProperties>
</file>