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<sst xmlns="http://schemas.openxmlformats.org/spreadsheetml/2006/main" count="77" uniqueCount="74">
  <si>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</si>
  <si>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</si>
  <si>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</si>
  <si>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</si>
  <si>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</si>
  <si>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</si>
  <si>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</si>
  <si>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</si>
  <si>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</si>
  <si>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</si>
  <si>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</si>
  <si>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</si>
  <si>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</si>
  <si>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</si>
  <si>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</si>
  <si>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</si>
  <si>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</si>
  <si>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</si>
  <si>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</si>
  <si>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</si>
  <si>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</si>
  <si>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</si>
  <si>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</si>
  <si>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</si>
  <si>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</si>
  <si>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</si>
  <si>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</si>
  <si>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</si>
  <si>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</si>
  <si>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</si>
  <si>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</si>
  <si>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</si>
  <si>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</si>
  <si>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</si>
  <si>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</si>
  <si>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</si>
  <si>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</si>
  <si>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</si>
  <si>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</si>
  <si>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</si>
  <si>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</si>
  <si>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</si>
  <si>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</si>
  <si>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</si>
  <si>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</si>
  <si>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</si>
  <si>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</si>
  <si>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</si>
  <si>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</si>
  <si>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</si>
  <si>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</si>
  <si>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</si>
  <si>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</si>
  <si>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</si>
  <si>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</si>
  <si>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</si>
  <si>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</si>
  <si>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</si>
  <si>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</si>
  <si>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</si>
  <si>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</si>
  <si>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</si>
  <si>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</si>
  <si>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</si>
  <si>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</si>
  <si>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</si>
  <si>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</si>
  <si>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</si>
  <si>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</si>
  <si>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</si>
  <si>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</si>
  <si>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22/11/19 - VENCIMENTO 29/11/19</t>
  </si>
  <si>
    <t>Nota: (1) Revisão rede da madrugada outubro/19.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</si>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</sst>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8"/>
      <color rgb="FF00000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490955</v>
      </c>
      <c r="C7" s="9">
        <f t="shared" si="0"/>
        <v>350106</v>
      </c>
      <c r="D7" s="9">
        <f t="shared" si="0"/>
        <v>146092</v>
      </c>
      <c r="E7" s="9">
        <f t="shared" si="0"/>
        <v>69646</v>
      </c>
      <c r="F7" s="9">
        <f t="shared" si="0"/>
        <v>326881</v>
      </c>
      <c r="G7" s="9">
        <f t="shared" si="0"/>
        <v>511636</v>
      </c>
      <c r="H7" s="9">
        <f t="shared" si="0"/>
        <v>55708</v>
      </c>
      <c r="I7" s="9">
        <f t="shared" si="0"/>
        <v>356059</v>
      </c>
      <c r="J7" s="9">
        <f t="shared" si="0"/>
        <v>292268</v>
      </c>
      <c r="K7" s="9">
        <f t="shared" si="0"/>
        <v>434884</v>
      </c>
      <c r="L7" s="9">
        <f t="shared" si="0"/>
        <v>347332</v>
      </c>
      <c r="M7" s="9">
        <f t="shared" si="0"/>
        <v>148275</v>
      </c>
      <c r="N7" s="9">
        <f t="shared" si="0"/>
        <v>98455</v>
      </c>
      <c r="O7" s="9">
        <f t="shared" si="0"/>
        <v>3628297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19893</v>
      </c>
      <c r="C8" s="11">
        <f t="shared" si="1"/>
        <v>19169</v>
      </c>
      <c r="D8" s="11">
        <f t="shared" si="1"/>
        <v>4650</v>
      </c>
      <c r="E8" s="11">
        <f t="shared" si="1"/>
        <v>2477</v>
      </c>
      <c r="F8" s="11">
        <f t="shared" si="1"/>
        <v>11521</v>
      </c>
      <c r="G8" s="11">
        <f t="shared" si="1"/>
        <v>21009</v>
      </c>
      <c r="H8" s="11">
        <f t="shared" si="1"/>
        <v>2525</v>
      </c>
      <c r="I8" s="11">
        <f t="shared" si="1"/>
        <v>18998</v>
      </c>
      <c r="J8" s="11">
        <f t="shared" si="1"/>
        <v>14633</v>
      </c>
      <c r="K8" s="11">
        <f t="shared" si="1"/>
        <v>13335</v>
      </c>
      <c r="L8" s="11">
        <f t="shared" si="1"/>
        <v>12088</v>
      </c>
      <c r="M8" s="11">
        <f t="shared" si="1"/>
        <v>7537</v>
      </c>
      <c r="N8" s="11">
        <f t="shared" si="1"/>
        <v>5796</v>
      </c>
      <c r="O8" s="11">
        <f t="shared" si="1"/>
        <v>153631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19893</v>
      </c>
      <c r="C9" s="11">
        <v>19169</v>
      </c>
      <c r="D9" s="11">
        <v>4650</v>
      </c>
      <c r="E9" s="11">
        <v>2477</v>
      </c>
      <c r="F9" s="11">
        <v>11521</v>
      </c>
      <c r="G9" s="11">
        <v>21009</v>
      </c>
      <c r="H9" s="11">
        <v>2523</v>
      </c>
      <c r="I9" s="11">
        <v>18995</v>
      </c>
      <c r="J9" s="11">
        <v>14633</v>
      </c>
      <c r="K9" s="11">
        <v>13325</v>
      </c>
      <c r="L9" s="11">
        <v>12088</v>
      </c>
      <c r="M9" s="11">
        <v>7532</v>
      </c>
      <c r="N9" s="11">
        <v>5796</v>
      </c>
      <c r="O9" s="11">
        <f>SUM(B9:N9)</f>
        <v>153611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3</v>
      </c>
      <c r="J10" s="13">
        <v>0</v>
      </c>
      <c r="K10" s="13">
        <v>10</v>
      </c>
      <c r="L10" s="13">
        <v>0</v>
      </c>
      <c r="M10" s="13">
        <v>5</v>
      </c>
      <c r="N10" s="13">
        <v>0</v>
      </c>
      <c r="O10" s="11">
        <f>SUM(B10:N10)</f>
        <v>20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471062</v>
      </c>
      <c r="C11" s="13">
        <v>330937</v>
      </c>
      <c r="D11" s="13">
        <v>141442</v>
      </c>
      <c r="E11" s="13">
        <v>67169</v>
      </c>
      <c r="F11" s="13">
        <v>315360</v>
      </c>
      <c r="G11" s="13">
        <v>490627</v>
      </c>
      <c r="H11" s="13">
        <v>53183</v>
      </c>
      <c r="I11" s="13">
        <v>337061</v>
      </c>
      <c r="J11" s="13">
        <v>277635</v>
      </c>
      <c r="K11" s="13">
        <v>421549</v>
      </c>
      <c r="L11" s="13">
        <v>335244</v>
      </c>
      <c r="M11" s="13">
        <v>140738</v>
      </c>
      <c r="N11" s="13">
        <v>92659</v>
      </c>
      <c r="O11" s="11">
        <f>SUM(B11:N11)</f>
        <v>3474666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1161555.59</v>
      </c>
      <c r="C17" s="24">
        <f aca="true" t="shared" si="2" ref="C17:O17">C18+C19+C20+C21+C22+C23</f>
        <v>880264.3300000001</v>
      </c>
      <c r="D17" s="24">
        <f t="shared" si="2"/>
        <v>299250.84</v>
      </c>
      <c r="E17" s="24">
        <f t="shared" si="2"/>
        <v>216684.99999999997</v>
      </c>
      <c r="F17" s="24">
        <f t="shared" si="2"/>
        <v>813955.97</v>
      </c>
      <c r="G17" s="24">
        <f t="shared" si="2"/>
        <v>1091930.6199999999</v>
      </c>
      <c r="H17" s="24">
        <f t="shared" si="2"/>
        <v>228468.77</v>
      </c>
      <c r="I17" s="24">
        <f t="shared" si="2"/>
        <v>837502.9099999999</v>
      </c>
      <c r="J17" s="24">
        <f t="shared" si="2"/>
        <v>740985.0599999999</v>
      </c>
      <c r="K17" s="24">
        <f t="shared" si="2"/>
        <v>969442.3</v>
      </c>
      <c r="L17" s="24">
        <f t="shared" si="2"/>
        <v>896953.0700000001</v>
      </c>
      <c r="M17" s="24">
        <f t="shared" si="2"/>
        <v>511842.75999999995</v>
      </c>
      <c r="N17" s="24">
        <f t="shared" si="2"/>
        <v>258857.01</v>
      </c>
      <c r="O17" s="24">
        <f t="shared" si="2"/>
        <v>8907694.23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1096891.66</v>
      </c>
      <c r="C18" s="22">
        <f t="shared" si="3"/>
        <v>807869.6</v>
      </c>
      <c r="D18" s="22">
        <f t="shared" si="3"/>
        <v>295573.33</v>
      </c>
      <c r="E18" s="22">
        <f t="shared" si="3"/>
        <v>241051.77</v>
      </c>
      <c r="F18" s="22">
        <f t="shared" si="3"/>
        <v>766274.44</v>
      </c>
      <c r="G18" s="22">
        <f t="shared" si="3"/>
        <v>985973.74</v>
      </c>
      <c r="H18" s="22">
        <f t="shared" si="3"/>
        <v>143943.9</v>
      </c>
      <c r="I18" s="22">
        <f t="shared" si="3"/>
        <v>815090.26</v>
      </c>
      <c r="J18" s="22">
        <f t="shared" si="3"/>
        <v>673414.7</v>
      </c>
      <c r="K18" s="22">
        <f t="shared" si="3"/>
        <v>947786.19</v>
      </c>
      <c r="L18" s="22">
        <f t="shared" si="3"/>
        <v>861522.29</v>
      </c>
      <c r="M18" s="22">
        <f t="shared" si="3"/>
        <v>424882.01</v>
      </c>
      <c r="N18" s="22">
        <f t="shared" si="3"/>
        <v>254959.07</v>
      </c>
      <c r="O18" s="27">
        <f aca="true" t="shared" si="4" ref="O18:O23">SUM(B18:N18)</f>
        <v>8315232.96</v>
      </c>
    </row>
    <row r="19" spans="1:23" ht="18.75" customHeight="1">
      <c r="A19" s="26" t="s">
        <v>36</v>
      </c>
      <c r="B19" s="16">
        <f>IF(B15&lt;&gt;0,ROUND((B15-1)*B18,2),0)</f>
        <v>22203.48</v>
      </c>
      <c r="C19" s="22">
        <f aca="true" t="shared" si="5" ref="C19:N19">IF(C15&lt;&gt;0,ROUND((C15-1)*C18,2),0)</f>
        <v>28852.17</v>
      </c>
      <c r="D19" s="22">
        <f t="shared" si="5"/>
        <v>-6041.42</v>
      </c>
      <c r="E19" s="22">
        <f t="shared" si="5"/>
        <v>-25230.04</v>
      </c>
      <c r="F19" s="22">
        <f t="shared" si="5"/>
        <v>23189.79</v>
      </c>
      <c r="G19" s="22">
        <f t="shared" si="5"/>
        <v>84656.96</v>
      </c>
      <c r="H19" s="22">
        <f t="shared" si="5"/>
        <v>87234.4</v>
      </c>
      <c r="I19" s="22">
        <f t="shared" si="5"/>
        <v>2699.33</v>
      </c>
      <c r="J19" s="22">
        <f t="shared" si="5"/>
        <v>35283.21</v>
      </c>
      <c r="K19" s="22">
        <f t="shared" si="5"/>
        <v>-26695.72</v>
      </c>
      <c r="L19" s="22">
        <f t="shared" si="5"/>
        <v>-3774.99</v>
      </c>
      <c r="M19" s="22">
        <f t="shared" si="5"/>
        <v>49754.22</v>
      </c>
      <c r="N19" s="22">
        <f t="shared" si="5"/>
        <v>-9372.97</v>
      </c>
      <c r="O19" s="27">
        <f t="shared" si="4"/>
        <v>262758.42000000004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21142.3</v>
      </c>
      <c r="C23" s="22">
        <v>20028.53</v>
      </c>
      <c r="D23" s="22">
        <v>12927.59</v>
      </c>
      <c r="E23" s="22">
        <v>1650.63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6176.69</v>
      </c>
      <c r="O23" s="27">
        <f t="shared" si="4"/>
        <v>177690.31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939.6100000000151</v>
      </c>
      <c r="C25" s="31">
        <f>+C26+C28+C39+C40+C43-C44</f>
        <v>20006.229999999996</v>
      </c>
      <c r="D25" s="31">
        <f t="shared" si="6"/>
        <v>-286323.2499999999</v>
      </c>
      <c r="E25" s="31">
        <f t="shared" si="6"/>
        <v>4211.369999999999</v>
      </c>
      <c r="F25" s="31">
        <f t="shared" si="6"/>
        <v>-1951.7400000000052</v>
      </c>
      <c r="G25" s="31">
        <f t="shared" si="6"/>
        <v>-2075.459999999992</v>
      </c>
      <c r="H25" s="31">
        <f t="shared" si="6"/>
        <v>-228468.77000000002</v>
      </c>
      <c r="I25" s="31">
        <f t="shared" si="6"/>
        <v>-40958.670000000006</v>
      </c>
      <c r="J25" s="31">
        <f t="shared" si="6"/>
        <v>-35041.25</v>
      </c>
      <c r="K25" s="31">
        <f t="shared" si="6"/>
        <v>-125654.08999999998</v>
      </c>
      <c r="L25" s="31">
        <f t="shared" si="6"/>
        <v>-7643.069999999992</v>
      </c>
      <c r="M25" s="31">
        <f t="shared" si="6"/>
        <v>-23475.83</v>
      </c>
      <c r="N25" s="31">
        <f t="shared" si="6"/>
        <v>-1905.5999999999985</v>
      </c>
      <c r="O25" s="31">
        <f t="shared" si="6"/>
        <v>-728340.5200000003</v>
      </c>
    </row>
    <row r="26" spans="1:15" ht="18.75" customHeight="1">
      <c r="A26" s="26" t="s">
        <v>42</v>
      </c>
      <c r="B26" s="32">
        <f>+B27</f>
        <v>-85539.9</v>
      </c>
      <c r="C26" s="32">
        <f>+C27</f>
        <v>-82426.7</v>
      </c>
      <c r="D26" s="32">
        <f aca="true" t="shared" si="7" ref="D26:O26">+D27</f>
        <v>-19995</v>
      </c>
      <c r="E26" s="32">
        <f t="shared" si="7"/>
        <v>-10651.1</v>
      </c>
      <c r="F26" s="32">
        <f t="shared" si="7"/>
        <v>-49540.3</v>
      </c>
      <c r="G26" s="32">
        <f t="shared" si="7"/>
        <v>-90338.7</v>
      </c>
      <c r="H26" s="32">
        <f t="shared" si="7"/>
        <v>-10848.9</v>
      </c>
      <c r="I26" s="32">
        <f t="shared" si="7"/>
        <v>-81678.5</v>
      </c>
      <c r="J26" s="32">
        <f t="shared" si="7"/>
        <v>-62921.9</v>
      </c>
      <c r="K26" s="32">
        <f t="shared" si="7"/>
        <v>-57297.5</v>
      </c>
      <c r="L26" s="32">
        <f t="shared" si="7"/>
        <v>-51978.4</v>
      </c>
      <c r="M26" s="32">
        <f t="shared" si="7"/>
        <v>-32387.6</v>
      </c>
      <c r="N26" s="32">
        <f t="shared" si="7"/>
        <v>-24922.8</v>
      </c>
      <c r="O26" s="32">
        <f t="shared" si="7"/>
        <v>-660527.3</v>
      </c>
    </row>
    <row r="27" spans="1:26" ht="18.75" customHeight="1">
      <c r="A27" s="28" t="s">
        <v>43</v>
      </c>
      <c r="B27" s="16">
        <f>ROUND((-B9)*$G$3,2)</f>
        <v>-85539.9</v>
      </c>
      <c r="C27" s="16">
        <f aca="true" t="shared" si="8" ref="C27:N27">ROUND((-C9)*$G$3,2)</f>
        <v>-82426.7</v>
      </c>
      <c r="D27" s="16">
        <f t="shared" si="8"/>
        <v>-19995</v>
      </c>
      <c r="E27" s="16">
        <f t="shared" si="8"/>
        <v>-10651.1</v>
      </c>
      <c r="F27" s="16">
        <f t="shared" si="8"/>
        <v>-49540.3</v>
      </c>
      <c r="G27" s="16">
        <f t="shared" si="8"/>
        <v>-90338.7</v>
      </c>
      <c r="H27" s="16">
        <f t="shared" si="8"/>
        <v>-10848.9</v>
      </c>
      <c r="I27" s="16">
        <f t="shared" si="8"/>
        <v>-81678.5</v>
      </c>
      <c r="J27" s="16">
        <f t="shared" si="8"/>
        <v>-62921.9</v>
      </c>
      <c r="K27" s="16">
        <f t="shared" si="8"/>
        <v>-57297.5</v>
      </c>
      <c r="L27" s="16">
        <f t="shared" si="8"/>
        <v>-51978.4</v>
      </c>
      <c r="M27" s="16">
        <f t="shared" si="8"/>
        <v>-32387.6</v>
      </c>
      <c r="N27" s="16">
        <f t="shared" si="8"/>
        <v>-24922.8</v>
      </c>
      <c r="O27" s="33">
        <f aca="true" t="shared" si="9" ref="O27:O44">SUM(B27:N27)</f>
        <v>-660527.3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-53143.52</v>
      </c>
      <c r="C28" s="32">
        <f aca="true" t="shared" si="10" ref="C28:O28">SUM(C29:C37)</f>
        <v>-23240.21</v>
      </c>
      <c r="D28" s="32">
        <f t="shared" si="10"/>
        <v>-1310000</v>
      </c>
      <c r="E28" s="32">
        <f t="shared" si="10"/>
        <v>-15946.06</v>
      </c>
      <c r="F28" s="32">
        <f t="shared" si="10"/>
        <v>-13462.65</v>
      </c>
      <c r="G28" s="32">
        <f t="shared" si="10"/>
        <v>-21909.61</v>
      </c>
      <c r="H28" s="32">
        <f t="shared" si="10"/>
        <v>-449000</v>
      </c>
      <c r="I28" s="32">
        <f t="shared" si="10"/>
        <v>-14734.49</v>
      </c>
      <c r="J28" s="32">
        <f t="shared" si="10"/>
        <v>-24601.69</v>
      </c>
      <c r="K28" s="32">
        <f t="shared" si="10"/>
        <v>-97548.61</v>
      </c>
      <c r="L28" s="32">
        <f t="shared" si="10"/>
        <v>-58623.81</v>
      </c>
      <c r="M28" s="32">
        <f t="shared" si="10"/>
        <v>-7189.9</v>
      </c>
      <c r="N28" s="32">
        <f t="shared" si="10"/>
        <v>-1547.05</v>
      </c>
      <c r="O28" s="32">
        <f t="shared" si="10"/>
        <v>-2090947.6</v>
      </c>
    </row>
    <row r="29" spans="1:26" ht="18.75" customHeight="1">
      <c r="A29" s="28" t="s">
        <v>45</v>
      </c>
      <c r="B29" s="34">
        <v>-53143.52</v>
      </c>
      <c r="C29" s="34">
        <v>-23240.21</v>
      </c>
      <c r="D29" s="34">
        <v>0</v>
      </c>
      <c r="E29" s="34">
        <v>-15946.06</v>
      </c>
      <c r="F29" s="34">
        <v>-13462.65</v>
      </c>
      <c r="G29" s="34">
        <v>-21909.61</v>
      </c>
      <c r="H29" s="34">
        <v>0</v>
      </c>
      <c r="I29" s="34">
        <v>-14734.49</v>
      </c>
      <c r="J29" s="34">
        <v>-24601.69</v>
      </c>
      <c r="K29" s="34">
        <v>-97548.61</v>
      </c>
      <c r="L29" s="34">
        <v>-58623.81</v>
      </c>
      <c r="M29" s="34">
        <v>-7189.9</v>
      </c>
      <c r="N29" s="34">
        <v>-1547.05</v>
      </c>
      <c r="O29" s="34">
        <f t="shared" si="9"/>
        <v>-331947.6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-1310000</v>
      </c>
      <c r="E35" s="34">
        <v>0</v>
      </c>
      <c r="F35" s="34">
        <v>0</v>
      </c>
      <c r="G35" s="34">
        <v>0</v>
      </c>
      <c r="H35" s="34">
        <v>-449000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-1759000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73</v>
      </c>
      <c r="B39" s="36">
        <v>139623.03</v>
      </c>
      <c r="C39" s="36">
        <v>125673.14</v>
      </c>
      <c r="D39" s="36">
        <v>19698.32</v>
      </c>
      <c r="E39" s="36">
        <v>30808.53</v>
      </c>
      <c r="F39" s="36">
        <v>61051.21</v>
      </c>
      <c r="G39" s="36">
        <v>110172.85</v>
      </c>
      <c r="H39" s="36">
        <v>0</v>
      </c>
      <c r="I39" s="36">
        <v>55454.32</v>
      </c>
      <c r="J39" s="36">
        <v>52482.34</v>
      </c>
      <c r="K39" s="36">
        <v>29192.02</v>
      </c>
      <c r="L39" s="36">
        <v>102959.14</v>
      </c>
      <c r="M39" s="36">
        <v>16101.67</v>
      </c>
      <c r="N39" s="36">
        <v>24564.25</v>
      </c>
      <c r="O39" s="34">
        <f t="shared" si="9"/>
        <v>767780.8200000001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54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55</v>
      </c>
      <c r="B42" s="37">
        <f>+B17+B25</f>
        <v>1162495.2000000002</v>
      </c>
      <c r="C42" s="37">
        <f aca="true" t="shared" si="11" ref="C42:N42">+C17+C25</f>
        <v>900270.56</v>
      </c>
      <c r="D42" s="37">
        <f t="shared" si="11"/>
        <v>12927.590000000142</v>
      </c>
      <c r="E42" s="37">
        <f t="shared" si="11"/>
        <v>220896.36999999997</v>
      </c>
      <c r="F42" s="37">
        <f t="shared" si="11"/>
        <v>812004.23</v>
      </c>
      <c r="G42" s="37">
        <f t="shared" si="11"/>
        <v>1089855.16</v>
      </c>
      <c r="H42" s="37">
        <f t="shared" si="11"/>
        <v>0</v>
      </c>
      <c r="I42" s="37">
        <f t="shared" si="11"/>
        <v>796544.2399999999</v>
      </c>
      <c r="J42" s="37">
        <f t="shared" si="11"/>
        <v>705943.8099999999</v>
      </c>
      <c r="K42" s="37">
        <f t="shared" si="11"/>
        <v>843788.2100000001</v>
      </c>
      <c r="L42" s="37">
        <f t="shared" si="11"/>
        <v>889310.0000000001</v>
      </c>
      <c r="M42" s="37">
        <f t="shared" si="11"/>
        <v>488366.92999999993</v>
      </c>
      <c r="N42" s="37">
        <f t="shared" si="11"/>
        <v>256951.41</v>
      </c>
      <c r="O42" s="37">
        <f>SUM(B42:N42)</f>
        <v>8179353.71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57</v>
      </c>
      <c r="B44" s="34">
        <v>0</v>
      </c>
      <c r="C44" s="34">
        <v>0</v>
      </c>
      <c r="D44" s="34">
        <v>-1023973.43</v>
      </c>
      <c r="E44" s="34">
        <v>0</v>
      </c>
      <c r="F44" s="34">
        <v>0</v>
      </c>
      <c r="G44" s="34">
        <v>0</v>
      </c>
      <c r="H44" s="34">
        <v>-231380.13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-1255353.56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 s="44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58</v>
      </c>
      <c r="B48" s="52">
        <f aca="true" t="shared" si="12" ref="B48:O48">SUM(B49:B59)</f>
        <v>1162495.2</v>
      </c>
      <c r="C48" s="52">
        <f t="shared" si="12"/>
        <v>900270.5499999999</v>
      </c>
      <c r="D48" s="52">
        <f t="shared" si="12"/>
        <v>12927.59</v>
      </c>
      <c r="E48" s="52">
        <f t="shared" si="12"/>
        <v>220896.37</v>
      </c>
      <c r="F48" s="52">
        <f t="shared" si="12"/>
        <v>812004.23</v>
      </c>
      <c r="G48" s="52">
        <f t="shared" si="12"/>
        <v>1089855.15</v>
      </c>
      <c r="H48" s="52">
        <f t="shared" si="12"/>
        <v>0</v>
      </c>
      <c r="I48" s="52">
        <f t="shared" si="12"/>
        <v>796544.25</v>
      </c>
      <c r="J48" s="52">
        <f t="shared" si="12"/>
        <v>705943.81</v>
      </c>
      <c r="K48" s="52">
        <f t="shared" si="12"/>
        <v>843788.2</v>
      </c>
      <c r="L48" s="52">
        <f t="shared" si="12"/>
        <v>889310</v>
      </c>
      <c r="M48" s="52">
        <f t="shared" si="12"/>
        <v>488366.93</v>
      </c>
      <c r="N48" s="52">
        <f t="shared" si="12"/>
        <v>256951.41</v>
      </c>
      <c r="O48" s="37">
        <f t="shared" si="12"/>
        <v>8179353.69</v>
      </c>
      <c r="Q48"/>
    </row>
    <row r="49" spans="1:18" ht="18.75" customHeight="1">
      <c r="A49" s="26" t="s">
        <v>59</v>
      </c>
      <c r="B49" s="52">
        <v>970212.62</v>
      </c>
      <c r="C49" s="52">
        <v>695353.08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1665565.7</v>
      </c>
      <c r="P49"/>
      <c r="Q49"/>
      <c r="R49" s="44"/>
    </row>
    <row r="50" spans="1:16" ht="18.75" customHeight="1">
      <c r="A50" s="26" t="s">
        <v>60</v>
      </c>
      <c r="B50" s="52">
        <v>192282.58</v>
      </c>
      <c r="C50" s="52">
        <v>204917.47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397200.05</v>
      </c>
      <c r="P50"/>
    </row>
    <row r="51" spans="1:17" ht="18.75" customHeight="1">
      <c r="A51" s="26" t="s">
        <v>61</v>
      </c>
      <c r="B51" s="53">
        <v>0</v>
      </c>
      <c r="C51" s="53">
        <v>0</v>
      </c>
      <c r="D51" s="32">
        <v>12927.59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12927.59</v>
      </c>
      <c r="Q51"/>
    </row>
    <row r="52" spans="1:18" ht="18.75" customHeight="1">
      <c r="A52" s="26" t="s">
        <v>62</v>
      </c>
      <c r="B52" s="53">
        <v>0</v>
      </c>
      <c r="C52" s="53">
        <v>0</v>
      </c>
      <c r="D52" s="53">
        <v>0</v>
      </c>
      <c r="E52" s="32">
        <v>220896.37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220896.37</v>
      </c>
      <c r="R52"/>
    </row>
    <row r="53" spans="1:19" ht="18.75" customHeight="1">
      <c r="A53" s="26" t="s">
        <v>63</v>
      </c>
      <c r="B53" s="53">
        <v>0</v>
      </c>
      <c r="C53" s="53">
        <v>0</v>
      </c>
      <c r="D53" s="53">
        <v>0</v>
      </c>
      <c r="E53" s="53">
        <v>0</v>
      </c>
      <c r="F53" s="32">
        <v>812004.23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812004.23</v>
      </c>
      <c r="S53"/>
    </row>
    <row r="54" spans="1:20" ht="18.75" customHeight="1">
      <c r="A54" s="26" t="s">
        <v>64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1089855.15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1089855.15</v>
      </c>
      <c r="T54"/>
    </row>
    <row r="55" spans="1:21" ht="18.75" customHeight="1">
      <c r="A55" s="26" t="s">
        <v>65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796544.25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796544.25</v>
      </c>
      <c r="U55"/>
    </row>
    <row r="56" spans="1:22" ht="18.75" customHeight="1">
      <c r="A56" s="26" t="s">
        <v>66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705943.81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705943.81</v>
      </c>
      <c r="V56"/>
    </row>
    <row r="57" spans="1:23" ht="18.75" customHeight="1">
      <c r="A57" s="26" t="s">
        <v>67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843788.2</v>
      </c>
      <c r="L57" s="32">
        <v>889310</v>
      </c>
      <c r="M57" s="53">
        <v>0</v>
      </c>
      <c r="N57" s="53">
        <v>0</v>
      </c>
      <c r="O57" s="37">
        <f t="shared" si="13"/>
        <v>1733098.2</v>
      </c>
      <c r="P57"/>
      <c r="W57"/>
    </row>
    <row r="58" spans="1:25" ht="18.75" customHeight="1">
      <c r="A58" s="26" t="s">
        <v>68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488366.93</v>
      </c>
      <c r="N58" s="53">
        <v>0</v>
      </c>
      <c r="O58" s="37">
        <f t="shared" si="13"/>
        <v>488366.93</v>
      </c>
      <c r="R58"/>
      <c r="Y58"/>
    </row>
    <row r="59" spans="1:26" ht="18.75" customHeight="1">
      <c r="A59" s="39" t="s">
        <v>69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256951.41</v>
      </c>
      <c r="O59" s="56">
        <f t="shared" si="13"/>
        <v>256951.41</v>
      </c>
      <c r="P59"/>
      <c r="S59"/>
      <c r="Z59"/>
    </row>
    <row r="60" spans="1:12" ht="21" customHeight="1">
      <c r="A60" s="57" t="s">
        <v>72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2:12" ht="13.5">
      <c r="B62" s="58"/>
      <c r="C62" s="58"/>
      <c r="D62"/>
      <c r="E62"/>
      <c r="F62"/>
      <c r="G62"/>
      <c r="H62" s="64"/>
      <c r="I62" s="59"/>
      <c r="J62"/>
      <c r="K62"/>
      <c r="L62"/>
    </row>
    <row r="63" spans="2:12" ht="13.5">
      <c r="B63" s="58"/>
      <c r="C63" s="58"/>
      <c r="D63" s="64"/>
      <c r="E63"/>
      <c r="F63"/>
      <c r="G63"/>
      <c r="H63"/>
      <c r="I63"/>
      <c r="J63"/>
      <c r="K63"/>
      <c r="L63"/>
    </row>
    <row r="64" spans="2:12" ht="13.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3.5">
      <c r="B65"/>
      <c r="C65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ht="13.5">
      <c r="K71"/>
    </row>
    <row r="72" ht="13.5">
      <c r="L72"/>
    </row>
    <row r="73" ht="13.5">
      <c r="M73"/>
    </row>
    <row r="74" ht="13.5">
      <c r="N74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2021-05-11T11:35:49Z</dcterms:modified>
  <cp:category/>
  <cp:version/>
  <cp:contentType/>
  <cp:contentStatus/>
</cp:coreProperties>
</file>