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<sst xmlns="http://schemas.openxmlformats.org/spreadsheetml/2006/main" count="75" uniqueCount="74">
  <si>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</si>
  <si>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</si>
  <si>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</si>
  <si>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</si>
  <si>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</si>
  <si>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</si>
  <si>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</si>
  <si>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</si>
  <si>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</si>
  <si>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</si>
  <si>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</si>
  <si>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</si>
  <si>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</si>
  <si>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</si>
  <si>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</si>
  <si>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</si>
  <si>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</si>
  <si>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</si>
  <si>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</si>
  <si>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</si>
  <si>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</si>
  <si>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</si>
  <si>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</si>
  <si>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</si>
  <si>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</si>
  <si>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</si>
  <si>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</si>
  <si>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</si>
  <si>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</si>
  <si>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</si>
  <si>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</si>
  <si>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</si>
  <si>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</si>
  <si>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</si>
  <si>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</si>
  <si>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</si>
  <si>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</si>
  <si>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</si>
  <si>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</si>
  <si>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</si>
  <si>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</si>
  <si>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</si>
  <si>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</si>
  <si>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</si>
  <si>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</si>
  <si>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</si>
  <si>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</si>
  <si>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</si>
  <si>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</si>
  <si>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</si>
  <si>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</si>
  <si>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</si>
  <si>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</si>
  <si>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</si>
  <si>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</si>
  <si>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</si>
  <si>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</si>
  <si>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</si>
  <si>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</si>
  <si>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</si>
  <si>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</si>
  <si>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</si>
  <si>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</si>
  <si>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</si>
  <si>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</si>
  <si>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</si>
  <si>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</si>
  <si>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</si>
  <si>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</si>
  <si>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</si>
  <si>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</si>
  <si>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</si>
  <si>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</si>
  <si>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18/10/19 - VENCIMENTO 25/10/19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</si>
</sst>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104267</v>
      </c>
      <c r="C7" s="10">
        <f>C8+C11</f>
        <v>134123</v>
      </c>
      <c r="D7" s="10">
        <f aca="true" t="shared" si="0" ref="D7:K7">D8+D11</f>
        <v>386797</v>
      </c>
      <c r="E7" s="10">
        <f t="shared" si="0"/>
        <v>309732</v>
      </c>
      <c r="F7" s="10">
        <f t="shared" si="0"/>
        <v>300385</v>
      </c>
      <c r="G7" s="10">
        <f t="shared" si="0"/>
        <v>186930</v>
      </c>
      <c r="H7" s="10">
        <f t="shared" si="0"/>
        <v>87123</v>
      </c>
      <c r="I7" s="10">
        <f t="shared" si="0"/>
        <v>145244</v>
      </c>
      <c r="J7" s="10">
        <f t="shared" si="0"/>
        <v>161132</v>
      </c>
      <c r="K7" s="10">
        <f t="shared" si="0"/>
        <v>275057</v>
      </c>
      <c r="L7" s="10">
        <f>SUM(B7:K7)</f>
        <v>2090790</v>
      </c>
      <c r="M7" s="11"/>
    </row>
    <row r="8" spans="1:13" ht="17.25" customHeight="1">
      <c r="A8" s="12" t="s">
        <v>18</v>
      </c>
      <c r="B8" s="13">
        <f>B9+B10</f>
        <v>6691</v>
      </c>
      <c r="C8" s="13">
        <f aca="true" t="shared" si="1" ref="C8:K8">C9+C10</f>
        <v>8101</v>
      </c>
      <c r="D8" s="13">
        <f t="shared" si="1"/>
        <v>24673</v>
      </c>
      <c r="E8" s="13">
        <f t="shared" si="1"/>
        <v>17468</v>
      </c>
      <c r="F8" s="13">
        <f t="shared" si="1"/>
        <v>15702</v>
      </c>
      <c r="G8" s="13">
        <f t="shared" si="1"/>
        <v>11961</v>
      </c>
      <c r="H8" s="13">
        <f t="shared" si="1"/>
        <v>5522</v>
      </c>
      <c r="I8" s="13">
        <f t="shared" si="1"/>
        <v>7802</v>
      </c>
      <c r="J8" s="13">
        <f t="shared" si="1"/>
        <v>10939</v>
      </c>
      <c r="K8" s="13">
        <f t="shared" si="1"/>
        <v>16796</v>
      </c>
      <c r="L8" s="13">
        <f>SUM(B8:K8)</f>
        <v>125655</v>
      </c>
      <c r="M8"/>
    </row>
    <row r="9" spans="1:13" ht="17.25" customHeight="1">
      <c r="A9" s="14" t="s">
        <v>19</v>
      </c>
      <c r="B9" s="15">
        <v>6687</v>
      </c>
      <c r="C9" s="15">
        <v>8101</v>
      </c>
      <c r="D9" s="15">
        <v>24673</v>
      </c>
      <c r="E9" s="15">
        <v>17468</v>
      </c>
      <c r="F9" s="15">
        <v>15702</v>
      </c>
      <c r="G9" s="15">
        <v>11961</v>
      </c>
      <c r="H9" s="15">
        <v>5522</v>
      </c>
      <c r="I9" s="15">
        <v>7802</v>
      </c>
      <c r="J9" s="15">
        <v>10939</v>
      </c>
      <c r="K9" s="15">
        <v>16796</v>
      </c>
      <c r="L9" s="13">
        <f>SUM(B9:K9)</f>
        <v>125651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97576</v>
      </c>
      <c r="C11" s="15">
        <v>126022</v>
      </c>
      <c r="D11" s="15">
        <v>362124</v>
      </c>
      <c r="E11" s="15">
        <v>292264</v>
      </c>
      <c r="F11" s="15">
        <v>284683</v>
      </c>
      <c r="G11" s="15">
        <v>174969</v>
      </c>
      <c r="H11" s="15">
        <v>81601</v>
      </c>
      <c r="I11" s="15">
        <v>137442</v>
      </c>
      <c r="J11" s="15">
        <v>150193</v>
      </c>
      <c r="K11" s="15">
        <v>258261</v>
      </c>
      <c r="L11" s="13">
        <f>SUM(B11:K11)</f>
        <v>1965135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1.023153597873108</v>
      </c>
      <c r="C15" s="22">
        <v>1.043966328355511</v>
      </c>
      <c r="D15" s="22">
        <v>0.991142814313583</v>
      </c>
      <c r="E15" s="22">
        <v>1.017752632738449</v>
      </c>
      <c r="F15" s="22">
        <v>1.015719025385573</v>
      </c>
      <c r="G15" s="22">
        <v>1.051067305030737</v>
      </c>
      <c r="H15" s="22">
        <v>0.932862291809423</v>
      </c>
      <c r="I15" s="22">
        <v>1.110238866721007</v>
      </c>
      <c r="J15" s="22">
        <v>1.086521653882412</v>
      </c>
      <c r="K15" s="22">
        <v>1.02639427914865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617719.3099999999</v>
      </c>
      <c r="C17" s="25">
        <f aca="true" t="shared" si="2" ref="C17:L17">C18+C19+C20+C21+C22</f>
        <v>438780.45</v>
      </c>
      <c r="D17" s="25">
        <f t="shared" si="2"/>
        <v>1435054.95</v>
      </c>
      <c r="E17" s="25">
        <f t="shared" si="2"/>
        <v>1182759.29</v>
      </c>
      <c r="F17" s="25">
        <f t="shared" si="2"/>
        <v>1015501.69</v>
      </c>
      <c r="G17" s="25">
        <f t="shared" si="2"/>
        <v>711129.45</v>
      </c>
      <c r="H17" s="25">
        <f t="shared" si="2"/>
        <v>333050.58</v>
      </c>
      <c r="I17" s="25">
        <f t="shared" si="2"/>
        <v>520147.12000000005</v>
      </c>
      <c r="J17" s="25">
        <f t="shared" si="2"/>
        <v>636585.56</v>
      </c>
      <c r="K17" s="25">
        <f t="shared" si="2"/>
        <v>846033.83</v>
      </c>
      <c r="L17" s="25">
        <f t="shared" si="2"/>
        <v>7736762.23</v>
      </c>
      <c r="M17"/>
    </row>
    <row r="18" spans="1:13" ht="17.25" customHeight="1">
      <c r="A18" s="26" t="s">
        <v>25</v>
      </c>
      <c r="B18" s="33">
        <f aca="true" t="shared" si="3" ref="B18:K18">ROUND(B13*B7,2)</f>
        <v>600192.13</v>
      </c>
      <c r="C18" s="33">
        <f t="shared" si="3"/>
        <v>415995.9</v>
      </c>
      <c r="D18" s="33">
        <f t="shared" si="3"/>
        <v>1428750.76</v>
      </c>
      <c r="E18" s="33">
        <f t="shared" si="3"/>
        <v>1157034.86</v>
      </c>
      <c r="F18" s="33">
        <f t="shared" si="3"/>
        <v>993313.12</v>
      </c>
      <c r="G18" s="33">
        <f t="shared" si="3"/>
        <v>679247.54</v>
      </c>
      <c r="H18" s="33">
        <f t="shared" si="3"/>
        <v>348805.64</v>
      </c>
      <c r="I18" s="33">
        <f t="shared" si="3"/>
        <v>482979.87</v>
      </c>
      <c r="J18" s="33">
        <f t="shared" si="3"/>
        <v>576917.01</v>
      </c>
      <c r="K18" s="33">
        <f t="shared" si="3"/>
        <v>804074.13</v>
      </c>
      <c r="L18" s="33">
        <f>SUM(B18:K18)</f>
        <v>7487310.96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13896.61</v>
      </c>
      <c r="C19" s="33">
        <f t="shared" si="4"/>
        <v>18289.81</v>
      </c>
      <c r="D19" s="33">
        <f t="shared" si="4"/>
        <v>-12654.71</v>
      </c>
      <c r="E19" s="33">
        <f t="shared" si="4"/>
        <v>20540.41</v>
      </c>
      <c r="F19" s="33">
        <f t="shared" si="4"/>
        <v>15613.91</v>
      </c>
      <c r="G19" s="33">
        <f t="shared" si="4"/>
        <v>34687.34</v>
      </c>
      <c r="H19" s="33">
        <f t="shared" si="4"/>
        <v>-23418.01</v>
      </c>
      <c r="I19" s="33">
        <f t="shared" si="4"/>
        <v>53243.15</v>
      </c>
      <c r="J19" s="33">
        <f t="shared" si="4"/>
        <v>49915.81</v>
      </c>
      <c r="K19" s="33">
        <f t="shared" si="4"/>
        <v>21222.96</v>
      </c>
      <c r="L19" s="33">
        <f>SUM(B19:K19)</f>
        <v>191337.28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15689.19</v>
      </c>
      <c r="F20" s="33">
        <v>17540.35</v>
      </c>
      <c r="G20" s="33">
        <v>12009.09</v>
      </c>
      <c r="H20" s="33">
        <v>6339.09</v>
      </c>
      <c r="I20" s="33">
        <v>593.65</v>
      </c>
      <c r="J20" s="33">
        <v>9752.74</v>
      </c>
      <c r="K20" s="33">
        <v>20736.74</v>
      </c>
      <c r="L20" s="33">
        <f>SUM(B20:K20)</f>
        <v>108421.2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-10505.17</v>
      </c>
      <c r="F22" s="33">
        <v>-12289.55</v>
      </c>
      <c r="G22" s="33">
        <v>-14814.52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-54278.79000000001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-185440.34</v>
      </c>
      <c r="C25" s="33">
        <f t="shared" si="5"/>
        <v>-34834.3</v>
      </c>
      <c r="D25" s="33">
        <f t="shared" si="5"/>
        <v>-273176.06</v>
      </c>
      <c r="E25" s="33">
        <f t="shared" si="5"/>
        <v>-79556.75</v>
      </c>
      <c r="F25" s="33">
        <f t="shared" si="5"/>
        <v>-957949.21</v>
      </c>
      <c r="G25" s="33">
        <f t="shared" si="5"/>
        <v>-51432.3</v>
      </c>
      <c r="H25" s="33">
        <f t="shared" si="5"/>
        <v>-132666.28</v>
      </c>
      <c r="I25" s="33">
        <f t="shared" si="5"/>
        <v>-109545.6</v>
      </c>
      <c r="J25" s="33">
        <f t="shared" si="5"/>
        <v>-86825.69</v>
      </c>
      <c r="K25" s="33">
        <f t="shared" si="5"/>
        <v>-172885.97999999998</v>
      </c>
      <c r="L25" s="33">
        <f t="shared" si="5"/>
        <v>-2084312.5100000002</v>
      </c>
      <c r="M25"/>
    </row>
    <row r="26" spans="1:13" ht="18.75" customHeight="1">
      <c r="A26" s="27" t="s">
        <v>31</v>
      </c>
      <c r="B26" s="33">
        <f>B27+B28+B29+B30</f>
        <v>-28754.1</v>
      </c>
      <c r="C26" s="33">
        <f aca="true" t="shared" si="6" ref="C26:L26">C27+C28+C29+C30</f>
        <v>-34834.3</v>
      </c>
      <c r="D26" s="33">
        <f t="shared" si="6"/>
        <v>-106093.9</v>
      </c>
      <c r="E26" s="33">
        <f t="shared" si="6"/>
        <v>-75112.4</v>
      </c>
      <c r="F26" s="33">
        <f t="shared" si="6"/>
        <v>-67518.6</v>
      </c>
      <c r="G26" s="33">
        <f t="shared" si="6"/>
        <v>-51432.3</v>
      </c>
      <c r="H26" s="33">
        <f t="shared" si="6"/>
        <v>-23744.6</v>
      </c>
      <c r="I26" s="33">
        <f t="shared" si="6"/>
        <v>-44398.49</v>
      </c>
      <c r="J26" s="33">
        <f t="shared" si="6"/>
        <v>-47037.7</v>
      </c>
      <c r="K26" s="33">
        <f t="shared" si="6"/>
        <v>-72222.8</v>
      </c>
      <c r="L26" s="33">
        <f t="shared" si="6"/>
        <v>-551149.1900000001</v>
      </c>
      <c r="M26"/>
    </row>
    <row r="27" spans="1:13" s="36" customFormat="1" ht="18.75" customHeight="1">
      <c r="A27" s="34" t="s">
        <v>60</v>
      </c>
      <c r="B27" s="33">
        <f>-ROUND((B9)*$E$3,2)</f>
        <v>-28754.1</v>
      </c>
      <c r="C27" s="33">
        <f aca="true" t="shared" si="7" ref="C27:K27">-ROUND((C9)*$E$3,2)</f>
        <v>-34834.3</v>
      </c>
      <c r="D27" s="33">
        <f t="shared" si="7"/>
        <v>-106093.9</v>
      </c>
      <c r="E27" s="33">
        <f t="shared" si="7"/>
        <v>-75112.4</v>
      </c>
      <c r="F27" s="33">
        <f t="shared" si="7"/>
        <v>-67518.6</v>
      </c>
      <c r="G27" s="33">
        <f t="shared" si="7"/>
        <v>-51432.3</v>
      </c>
      <c r="H27" s="33">
        <f t="shared" si="7"/>
        <v>-23744.6</v>
      </c>
      <c r="I27" s="33">
        <f t="shared" si="7"/>
        <v>-33548.6</v>
      </c>
      <c r="J27" s="33">
        <f t="shared" si="7"/>
        <v>-47037.7</v>
      </c>
      <c r="K27" s="33">
        <f t="shared" si="7"/>
        <v>-72222.8</v>
      </c>
      <c r="L27" s="33">
        <f>SUM(B27:K27)</f>
        <v>-540299.2999999999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-6.29</v>
      </c>
      <c r="J28" s="17">
        <v>0</v>
      </c>
      <c r="K28" s="17">
        <v>0</v>
      </c>
      <c r="L28" s="28">
        <f>SUM(B28:K28)</f>
        <v>-6.29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-174.54</v>
      </c>
      <c r="J29" s="17">
        <v>0</v>
      </c>
      <c r="K29" s="17">
        <v>0</v>
      </c>
      <c r="L29" s="33">
        <f aca="true" t="shared" si="8" ref="L29:L42">SUM(B29:K29)</f>
        <v>-174.54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-10669.06</v>
      </c>
      <c r="J30" s="17">
        <v>0</v>
      </c>
      <c r="K30" s="17">
        <v>0</v>
      </c>
      <c r="L30" s="33">
        <f t="shared" si="8"/>
        <v>-10669.06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-156686.24</v>
      </c>
      <c r="C31" s="38">
        <f t="shared" si="9"/>
        <v>0</v>
      </c>
      <c r="D31" s="38">
        <f t="shared" si="9"/>
        <v>-167082.16</v>
      </c>
      <c r="E31" s="38">
        <f t="shared" si="9"/>
        <v>-4444.35</v>
      </c>
      <c r="F31" s="38">
        <f t="shared" si="9"/>
        <v>-890430.61</v>
      </c>
      <c r="G31" s="38">
        <f t="shared" si="9"/>
        <v>0</v>
      </c>
      <c r="H31" s="38">
        <f t="shared" si="9"/>
        <v>-108921.68</v>
      </c>
      <c r="I31" s="38">
        <f t="shared" si="9"/>
        <v>-65147.11</v>
      </c>
      <c r="J31" s="38">
        <f t="shared" si="9"/>
        <v>-39787.99</v>
      </c>
      <c r="K31" s="38">
        <f t="shared" si="9"/>
        <v>-100663.18</v>
      </c>
      <c r="L31" s="38">
        <f>SUM(L32:L42)</f>
        <v>-1533163.32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 t="shared" si="8"/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-60000</v>
      </c>
      <c r="M34"/>
    </row>
    <row r="35" spans="1:13" ht="18.75" customHeight="1">
      <c r="A35" s="37" t="s">
        <v>39</v>
      </c>
      <c r="B35" s="33">
        <v>-77200.32</v>
      </c>
      <c r="C35" s="17">
        <v>0</v>
      </c>
      <c r="D35" s="33">
        <v>-167082.16</v>
      </c>
      <c r="E35" s="17">
        <v>0</v>
      </c>
      <c r="F35" s="33">
        <v>-90430.61</v>
      </c>
      <c r="G35" s="17">
        <v>0</v>
      </c>
      <c r="H35" s="33">
        <v>-101283.43</v>
      </c>
      <c r="I35" s="33">
        <v>-65147.11</v>
      </c>
      <c r="J35" s="33">
        <v>-39787.99</v>
      </c>
      <c r="K35" s="33">
        <v>-100663.18</v>
      </c>
      <c r="L35" s="33">
        <f t="shared" si="8"/>
        <v>-641594.8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894000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-1694000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-1694000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432278.97</v>
      </c>
      <c r="C46" s="41">
        <f t="shared" si="10"/>
        <v>403946.15</v>
      </c>
      <c r="D46" s="41">
        <f t="shared" si="10"/>
        <v>1161878.89</v>
      </c>
      <c r="E46" s="41">
        <f t="shared" si="10"/>
        <v>1103202.54</v>
      </c>
      <c r="F46" s="41">
        <f t="shared" si="10"/>
        <v>57552.47999999998</v>
      </c>
      <c r="G46" s="41">
        <f t="shared" si="10"/>
        <v>659697.1499999999</v>
      </c>
      <c r="H46" s="41">
        <f t="shared" si="10"/>
        <v>200384.30000000002</v>
      </c>
      <c r="I46" s="41">
        <f t="shared" si="10"/>
        <v>410601.52</v>
      </c>
      <c r="J46" s="41">
        <f t="shared" si="10"/>
        <v>549759.8700000001</v>
      </c>
      <c r="K46" s="41">
        <f t="shared" si="10"/>
        <v>673147.85</v>
      </c>
      <c r="L46" s="42">
        <f>SUM(B46:K46)</f>
        <v>5652449.72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432278.97</v>
      </c>
      <c r="C52" s="41">
        <f aca="true" t="shared" si="11" ref="C52:K52">SUM(C53:C64)</f>
        <v>403946.14999999997</v>
      </c>
      <c r="D52" s="41">
        <f t="shared" si="11"/>
        <v>1161878.89</v>
      </c>
      <c r="E52" s="41">
        <f t="shared" si="11"/>
        <v>1103202.55</v>
      </c>
      <c r="F52" s="41">
        <f t="shared" si="11"/>
        <v>57552.48</v>
      </c>
      <c r="G52" s="41">
        <f t="shared" si="11"/>
        <v>659697.15</v>
      </c>
      <c r="H52" s="41">
        <f t="shared" si="11"/>
        <v>200384.3</v>
      </c>
      <c r="I52" s="41">
        <f t="shared" si="11"/>
        <v>410601.53</v>
      </c>
      <c r="J52" s="41">
        <f t="shared" si="11"/>
        <v>549759.88</v>
      </c>
      <c r="K52" s="41">
        <f t="shared" si="11"/>
        <v>673147.8400000001</v>
      </c>
      <c r="L52" s="47">
        <f>SUM(B52:K52)</f>
        <v>5652449.739999999</v>
      </c>
      <c r="M52" s="40"/>
    </row>
    <row r="53" spans="1:13" ht="18.75" customHeight="1">
      <c r="A53" s="48" t="s">
        <v>52</v>
      </c>
      <c r="B53" s="49">
        <v>432278.97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432278.97</v>
      </c>
      <c r="M53" s="40"/>
    </row>
    <row r="54" spans="1:12" ht="18.75" customHeight="1">
      <c r="A54" s="48" t="s">
        <v>63</v>
      </c>
      <c r="B54" s="17">
        <v>0</v>
      </c>
      <c r="C54" s="49">
        <v>353129.72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353129.72</v>
      </c>
    </row>
    <row r="55" spans="1:12" ht="18.75" customHeight="1">
      <c r="A55" s="48" t="s">
        <v>64</v>
      </c>
      <c r="B55" s="17">
        <v>0</v>
      </c>
      <c r="C55" s="49">
        <v>50816.43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50816.43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1161878.89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1161878.89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1103202.55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1103202.55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57552.48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57552.48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659697.15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659697.15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200384.3</v>
      </c>
      <c r="I60" s="17">
        <v>0</v>
      </c>
      <c r="J60" s="17">
        <v>0</v>
      </c>
      <c r="K60" s="17">
        <v>0</v>
      </c>
      <c r="L60" s="47">
        <f t="shared" si="12"/>
        <v>200384.3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410601.53</v>
      </c>
      <c r="J61" s="17">
        <v>0</v>
      </c>
      <c r="K61" s="17">
        <v>0</v>
      </c>
      <c r="L61" s="47">
        <f t="shared" si="12"/>
        <v>410601.53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549759.88</v>
      </c>
      <c r="K62" s="17">
        <v>0</v>
      </c>
      <c r="L62" s="47">
        <f t="shared" si="12"/>
        <v>549759.88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341487.9</v>
      </c>
      <c r="L63" s="47">
        <f t="shared" si="12"/>
        <v>341487.9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331659.94</v>
      </c>
      <c r="L64" s="53">
        <f t="shared" si="12"/>
        <v>331659.94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2019-11-19T19:39:47Z</dcterms:modified>
  <cp:category/>
  <cp:version/>
  <cp:contentType/>
  <cp:contentStatus/>
</cp:coreProperties>
</file>