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<sst xmlns="http://schemas.openxmlformats.org/spreadsheetml/2006/main" count="79" uniqueCount="78">
  <si>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</si>
  <si>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</si>
  <si>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</si>
  <si>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</si>
  <si>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</si>
  <si>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</si>
  <si>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</si>
  <si>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</si>
  <si>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</si>
  <si>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</si>
  <si>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</si>
  <si>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</si>
  <si>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</si>
  <si>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</si>
  <si>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</si>
  <si>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</si>
  <si>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</si>
  <si>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</si>
  <si>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</si>
  <si>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</si>
  <si>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</si>
  <si>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</si>
  <si>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</si>
  <si>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</si>
  <si>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</si>
  <si>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</si>
  <si>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</si>
  <si>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</si>
  <si>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</si>
  <si>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</si>
  <si>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</si>
  <si>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</si>
  <si>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</si>
  <si>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</si>
  <si>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</si>
  <si>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</si>
  <si>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</si>
  <si>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</si>
  <si>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</si>
  <si>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</si>
  <si>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</si>
  <si>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</si>
  <si>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</si>
  <si>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</si>
  <si>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</si>
  <si>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</si>
  <si>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</si>
  <si>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</si>
  <si>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</si>
  <si>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</si>
  <si>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</si>
  <si>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</si>
  <si>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</si>
  <si>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</si>
  <si>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</si>
  <si>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</si>
  <si>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</si>
  <si>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</si>
  <si>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</si>
  <si>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</si>
  <si>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</si>
  <si>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</si>
  <si>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</si>
  <si>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</si>
  <si>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</si>
  <si>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</si>
  <si>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</si>
  <si>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</si>
  <si>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</si>
  <si>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</si>
  <si>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</si>
  <si>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</si>
  <si>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</si>
  <si>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</si>
  <si>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</si>
  <si>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12/09/19 - VENCIMENTO 19/09/19</t>
  </si>
  <si>
    <t>5.1.1. Retida na Catraca ((1.1.)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</si>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</sst>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113616</v>
      </c>
      <c r="C7" s="10">
        <f>C8+C11</f>
        <v>139369</v>
      </c>
      <c r="D7" s="10">
        <f aca="true" t="shared" si="0" ref="D7:K7">D8+D11</f>
        <v>396111</v>
      </c>
      <c r="E7" s="10">
        <f t="shared" si="0"/>
        <v>322385</v>
      </c>
      <c r="F7" s="10">
        <f t="shared" si="0"/>
        <v>311309</v>
      </c>
      <c r="G7" s="10">
        <f t="shared" si="0"/>
        <v>192518</v>
      </c>
      <c r="H7" s="10">
        <f t="shared" si="0"/>
        <v>94639</v>
      </c>
      <c r="I7" s="10">
        <f t="shared" si="0"/>
        <v>147056</v>
      </c>
      <c r="J7" s="10">
        <f t="shared" si="0"/>
        <v>173205</v>
      </c>
      <c r="K7" s="10">
        <f t="shared" si="0"/>
        <v>287252</v>
      </c>
      <c r="L7" s="10">
        <f>SUM(B7:K7)</f>
        <v>2177460</v>
      </c>
      <c r="M7" s="11"/>
    </row>
    <row r="8" spans="1:13" ht="17.25" customHeight="1">
      <c r="A8" s="12" t="s">
        <v>18</v>
      </c>
      <c r="B8" s="13">
        <f>B9+B10</f>
        <v>6747</v>
      </c>
      <c r="C8" s="13">
        <f aca="true" t="shared" si="1" ref="C8:K8">C9+C10</f>
        <v>7306</v>
      </c>
      <c r="D8" s="13">
        <f t="shared" si="1"/>
        <v>21916</v>
      </c>
      <c r="E8" s="13">
        <f t="shared" si="1"/>
        <v>15597</v>
      </c>
      <c r="F8" s="13">
        <f t="shared" si="1"/>
        <v>13588</v>
      </c>
      <c r="G8" s="13">
        <f t="shared" si="1"/>
        <v>11086</v>
      </c>
      <c r="H8" s="13">
        <f t="shared" si="1"/>
        <v>5108</v>
      </c>
      <c r="I8" s="13">
        <f t="shared" si="1"/>
        <v>7098</v>
      </c>
      <c r="J8" s="13">
        <f t="shared" si="1"/>
        <v>10843</v>
      </c>
      <c r="K8" s="13">
        <f t="shared" si="1"/>
        <v>15172</v>
      </c>
      <c r="L8" s="13">
        <f>SUM(B8:K8)</f>
        <v>114461</v>
      </c>
      <c r="M8"/>
    </row>
    <row r="9" spans="1:13" ht="17.25" customHeight="1">
      <c r="A9" s="14" t="s">
        <v>19</v>
      </c>
      <c r="B9" s="15">
        <v>6747</v>
      </c>
      <c r="C9" s="15">
        <v>7306</v>
      </c>
      <c r="D9" s="15">
        <v>21916</v>
      </c>
      <c r="E9" s="15">
        <v>15597</v>
      </c>
      <c r="F9" s="15">
        <v>13588</v>
      </c>
      <c r="G9" s="15">
        <v>11086</v>
      </c>
      <c r="H9" s="15">
        <v>5108</v>
      </c>
      <c r="I9" s="15">
        <v>7098</v>
      </c>
      <c r="J9" s="15">
        <v>10843</v>
      </c>
      <c r="K9" s="15">
        <v>15172</v>
      </c>
      <c r="L9" s="13">
        <f>SUM(B9:K9)</f>
        <v>114461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106869</v>
      </c>
      <c r="C11" s="15">
        <v>132063</v>
      </c>
      <c r="D11" s="15">
        <v>374195</v>
      </c>
      <c r="E11" s="15">
        <v>306788</v>
      </c>
      <c r="F11" s="15">
        <v>297721</v>
      </c>
      <c r="G11" s="15">
        <v>181432</v>
      </c>
      <c r="H11" s="15">
        <v>89531</v>
      </c>
      <c r="I11" s="15">
        <v>139958</v>
      </c>
      <c r="J11" s="15">
        <v>162362</v>
      </c>
      <c r="K11" s="15">
        <v>272080</v>
      </c>
      <c r="L11" s="13">
        <f>SUM(B11:K11)</f>
        <v>2062999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675412.9400000001</v>
      </c>
      <c r="C17" s="25">
        <f aca="true" t="shared" si="2" ref="C17:K17">C18+C19+C20+C21+C22+C23+C24</f>
        <v>463152.87000000005</v>
      </c>
      <c r="D17" s="25">
        <f t="shared" si="2"/>
        <v>1530922.9000000001</v>
      </c>
      <c r="E17" s="25">
        <f t="shared" si="2"/>
        <v>1267467.5699999998</v>
      </c>
      <c r="F17" s="25">
        <f t="shared" si="2"/>
        <v>1077446.7500000002</v>
      </c>
      <c r="G17" s="25">
        <f t="shared" si="2"/>
        <v>769405.0100000001</v>
      </c>
      <c r="H17" s="25">
        <f t="shared" si="2"/>
        <v>348020.55</v>
      </c>
      <c r="I17" s="25">
        <f t="shared" si="2"/>
        <v>517377.49000000005</v>
      </c>
      <c r="J17" s="25">
        <f t="shared" si="2"/>
        <v>711498.4500000001</v>
      </c>
      <c r="K17" s="25">
        <f t="shared" si="2"/>
        <v>936110.51</v>
      </c>
      <c r="L17" s="25">
        <f>L18+L19+L20+L21+L22+L23+L24</f>
        <v>8296815.039999999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654007.78</v>
      </c>
      <c r="C18" s="33">
        <f t="shared" si="3"/>
        <v>432266.89</v>
      </c>
      <c r="D18" s="33">
        <f t="shared" si="3"/>
        <v>1463154.81</v>
      </c>
      <c r="E18" s="33">
        <f t="shared" si="3"/>
        <v>1204301.41</v>
      </c>
      <c r="F18" s="33">
        <f t="shared" si="3"/>
        <v>1029436.6</v>
      </c>
      <c r="G18" s="33">
        <f t="shared" si="3"/>
        <v>699552.66</v>
      </c>
      <c r="H18" s="33">
        <f t="shared" si="3"/>
        <v>378896.7</v>
      </c>
      <c r="I18" s="33">
        <f t="shared" si="3"/>
        <v>489005.32</v>
      </c>
      <c r="J18" s="33">
        <f t="shared" si="3"/>
        <v>620143.18</v>
      </c>
      <c r="K18" s="33">
        <f t="shared" si="3"/>
        <v>839723.77</v>
      </c>
      <c r="L18" s="33">
        <f aca="true" t="shared" si="4" ref="L18:L24">SUM(B18:K18)</f>
        <v>7810489.119999999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21444.67</v>
      </c>
      <c r="C19" s="33">
        <f t="shared" si="5"/>
        <v>26066.15</v>
      </c>
      <c r="D19" s="33">
        <f t="shared" si="5"/>
        <v>49228.82</v>
      </c>
      <c r="E19" s="33">
        <f t="shared" si="5"/>
        <v>60399.16</v>
      </c>
      <c r="F19" s="33">
        <f t="shared" si="5"/>
        <v>42901.25</v>
      </c>
      <c r="G19" s="33">
        <f t="shared" si="5"/>
        <v>76434.05</v>
      </c>
      <c r="H19" s="33">
        <f t="shared" si="5"/>
        <v>-38619.27</v>
      </c>
      <c r="I19" s="33">
        <f t="shared" si="5"/>
        <v>44983.94</v>
      </c>
      <c r="J19" s="33">
        <f t="shared" si="5"/>
        <v>81277.44</v>
      </c>
      <c r="K19" s="33">
        <f t="shared" si="5"/>
        <v>76290.77</v>
      </c>
      <c r="L19" s="33">
        <f t="shared" si="4"/>
        <v>440406.98000000004</v>
      </c>
      <c r="M19"/>
    </row>
    <row r="20" spans="1:13" ht="17.25" customHeight="1">
      <c r="A20" s="27" t="s">
        <v>26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 t="shared" si="4"/>
        <v>107197.93000000001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-65382.96000000001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-263014.81999999995</v>
      </c>
      <c r="C27" s="33">
        <f t="shared" si="6"/>
        <v>-175424.89999999997</v>
      </c>
      <c r="D27" s="33">
        <f t="shared" si="6"/>
        <v>-560321.98</v>
      </c>
      <c r="E27" s="33">
        <f t="shared" si="6"/>
        <v>-405570.43999999994</v>
      </c>
      <c r="F27" s="33">
        <f t="shared" si="6"/>
        <v>-382738.97</v>
      </c>
      <c r="G27" s="33">
        <f t="shared" si="6"/>
        <v>-201569.8</v>
      </c>
      <c r="H27" s="33">
        <f t="shared" si="6"/>
        <v>-156687.86999999997</v>
      </c>
      <c r="I27" s="33">
        <f t="shared" si="6"/>
        <v>-88425.4</v>
      </c>
      <c r="J27" s="33">
        <f t="shared" si="6"/>
        <v>-258230.88999999998</v>
      </c>
      <c r="K27" s="33">
        <f t="shared" si="6"/>
        <v>-327809.67000000004</v>
      </c>
      <c r="L27" s="33">
        <f aca="true" t="shared" si="7" ref="L27:L33">SUM(B27:K27)</f>
        <v>-2819794.7399999998</v>
      </c>
      <c r="M27"/>
    </row>
    <row r="28" spans="1:13" ht="18.75" customHeight="1">
      <c r="A28" s="27" t="s">
        <v>30</v>
      </c>
      <c r="B28" s="33">
        <f>B29+B30+B31+B32</f>
        <v>-29012.1</v>
      </c>
      <c r="C28" s="33">
        <f aca="true" t="shared" si="8" ref="C28:K28">C29+C30+C31+C32</f>
        <v>-31415.8</v>
      </c>
      <c r="D28" s="33">
        <f t="shared" si="8"/>
        <v>-94238.8</v>
      </c>
      <c r="E28" s="33">
        <f t="shared" si="8"/>
        <v>-67067.1</v>
      </c>
      <c r="F28" s="33">
        <f t="shared" si="8"/>
        <v>-58428.4</v>
      </c>
      <c r="G28" s="33">
        <f t="shared" si="8"/>
        <v>-47669.8</v>
      </c>
      <c r="H28" s="33">
        <f t="shared" si="8"/>
        <v>-21964.4</v>
      </c>
      <c r="I28" s="33">
        <f t="shared" si="8"/>
        <v>-42505.4</v>
      </c>
      <c r="J28" s="33">
        <f t="shared" si="8"/>
        <v>-46624.9</v>
      </c>
      <c r="K28" s="33">
        <f t="shared" si="8"/>
        <v>-65239.6</v>
      </c>
      <c r="L28" s="33">
        <f t="shared" si="7"/>
        <v>-504166.30000000005</v>
      </c>
      <c r="M28"/>
    </row>
    <row r="29" spans="1:13" s="36" customFormat="1" ht="18.75" customHeight="1">
      <c r="A29" s="34" t="s">
        <v>76</v>
      </c>
      <c r="B29" s="33">
        <f>-ROUND((B8)*$E$3,2)</f>
        <v>-29012.1</v>
      </c>
      <c r="C29" s="33">
        <f aca="true" t="shared" si="9" ref="C29:K29">-ROUND((C8)*$E$3,2)</f>
        <v>-31415.8</v>
      </c>
      <c r="D29" s="33">
        <f t="shared" si="9"/>
        <v>-94238.8</v>
      </c>
      <c r="E29" s="33">
        <f t="shared" si="9"/>
        <v>-67067.1</v>
      </c>
      <c r="F29" s="33">
        <f t="shared" si="9"/>
        <v>-58428.4</v>
      </c>
      <c r="G29" s="33">
        <f t="shared" si="9"/>
        <v>-47669.8</v>
      </c>
      <c r="H29" s="33">
        <f t="shared" si="9"/>
        <v>-21964.4</v>
      </c>
      <c r="I29" s="33">
        <f t="shared" si="9"/>
        <v>-30521.4</v>
      </c>
      <c r="J29" s="33">
        <f t="shared" si="9"/>
        <v>-46624.9</v>
      </c>
      <c r="K29" s="33">
        <f t="shared" si="9"/>
        <v>-65239.6</v>
      </c>
      <c r="L29" s="33">
        <f t="shared" si="7"/>
        <v>-492182.30000000005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-6.29</v>
      </c>
      <c r="J30" s="17">
        <v>0</v>
      </c>
      <c r="K30" s="17">
        <v>0</v>
      </c>
      <c r="L30" s="28">
        <f t="shared" si="7"/>
        <v>-6.29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-198.14</v>
      </c>
      <c r="J31" s="17">
        <v>0</v>
      </c>
      <c r="K31" s="17">
        <v>0</v>
      </c>
      <c r="L31" s="33">
        <f t="shared" si="7"/>
        <v>-198.14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-11779.57</v>
      </c>
      <c r="J32" s="17">
        <v>0</v>
      </c>
      <c r="K32" s="17">
        <v>0</v>
      </c>
      <c r="L32" s="33">
        <f t="shared" si="7"/>
        <v>-11779.57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-234002.71999999997</v>
      </c>
      <c r="C33" s="38">
        <f t="shared" si="10"/>
        <v>-144009.09999999998</v>
      </c>
      <c r="D33" s="38">
        <f t="shared" si="10"/>
        <v>-466083.17999999993</v>
      </c>
      <c r="E33" s="38">
        <f t="shared" si="10"/>
        <v>-338503.33999999997</v>
      </c>
      <c r="F33" s="38">
        <f t="shared" si="10"/>
        <v>-324310.56999999995</v>
      </c>
      <c r="G33" s="38">
        <f t="shared" si="10"/>
        <v>-153900</v>
      </c>
      <c r="H33" s="38">
        <f t="shared" si="10"/>
        <v>-134723.46999999997</v>
      </c>
      <c r="I33" s="38">
        <f t="shared" si="10"/>
        <v>-45920</v>
      </c>
      <c r="J33" s="38">
        <f t="shared" si="10"/>
        <v>-211605.99</v>
      </c>
      <c r="K33" s="38">
        <f t="shared" si="10"/>
        <v>-262570.07000000007</v>
      </c>
      <c r="L33" s="33">
        <f t="shared" si="7"/>
        <v>-2315628.4399999995</v>
      </c>
      <c r="M33"/>
    </row>
    <row r="34" spans="1:13" ht="18.75" customHeight="1">
      <c r="A34" s="37" t="s">
        <v>35</v>
      </c>
      <c r="B34" s="17">
        <v>-62858.01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-62858.01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419398.59</v>
      </c>
      <c r="C42" s="17">
        <v>380445.37</v>
      </c>
      <c r="D42" s="17">
        <v>1235721.02</v>
      </c>
      <c r="E42" s="17">
        <v>848700</v>
      </c>
      <c r="F42" s="17">
        <v>841996.64</v>
      </c>
      <c r="G42" s="17">
        <v>401760</v>
      </c>
      <c r="H42" s="17">
        <v>335581.43</v>
      </c>
      <c r="I42" s="17">
        <v>288000</v>
      </c>
      <c r="J42" s="17">
        <v>592698.9</v>
      </c>
      <c r="K42" s="17">
        <v>684863.36</v>
      </c>
      <c r="L42" s="17">
        <f>SUM(B42:K42)</f>
        <v>6029165.3100000005</v>
      </c>
    </row>
    <row r="43" spans="1:12" ht="18.75" customHeight="1">
      <c r="A43" s="37" t="s">
        <v>44</v>
      </c>
      <c r="B43" s="17">
        <v>-570407.85</v>
      </c>
      <c r="C43" s="17">
        <v>-524454.47</v>
      </c>
      <c r="D43" s="17">
        <v>-1701804.2</v>
      </c>
      <c r="E43" s="17">
        <v>-1180431</v>
      </c>
      <c r="F43" s="17">
        <v>-1166307.21</v>
      </c>
      <c r="G43" s="17">
        <v>-555660</v>
      </c>
      <c r="H43" s="17">
        <v>-462412.04</v>
      </c>
      <c r="I43" s="17">
        <v>-333920</v>
      </c>
      <c r="J43" s="17">
        <v>-804304.89</v>
      </c>
      <c r="K43" s="17">
        <v>-947433.43</v>
      </c>
      <c r="L43" s="17">
        <f>SUM(B43:K43)</f>
        <v>-8247135.089999999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412398.1200000001</v>
      </c>
      <c r="C48" s="41">
        <f aca="true" t="shared" si="12" ref="C48:K48">IF(C17+C27+C40+C49&lt;0,0,C17+C27+C49)</f>
        <v>287727.9700000001</v>
      </c>
      <c r="D48" s="41">
        <f t="shared" si="12"/>
        <v>970600.9200000002</v>
      </c>
      <c r="E48" s="41">
        <f t="shared" si="12"/>
        <v>861897.1299999999</v>
      </c>
      <c r="F48" s="41">
        <f t="shared" si="12"/>
        <v>694707.7800000003</v>
      </c>
      <c r="G48" s="41">
        <f t="shared" si="12"/>
        <v>567835.2100000002</v>
      </c>
      <c r="H48" s="41">
        <f t="shared" si="12"/>
        <v>191332.68000000002</v>
      </c>
      <c r="I48" s="41">
        <f t="shared" si="12"/>
        <v>428952.0900000001</v>
      </c>
      <c r="J48" s="41">
        <f t="shared" si="12"/>
        <v>453267.56000000006</v>
      </c>
      <c r="K48" s="41">
        <f t="shared" si="12"/>
        <v>608300.84</v>
      </c>
      <c r="L48" s="42">
        <f>SUM(B48:K48)</f>
        <v>5477020.300000001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412398.12</v>
      </c>
      <c r="C54" s="41">
        <f aca="true" t="shared" si="14" ref="C54:J54">SUM(C55:C66)</f>
        <v>287727.97</v>
      </c>
      <c r="D54" s="41">
        <f t="shared" si="14"/>
        <v>970600.92</v>
      </c>
      <c r="E54" s="41">
        <f t="shared" si="14"/>
        <v>861897.12</v>
      </c>
      <c r="F54" s="41">
        <f t="shared" si="14"/>
        <v>694707.78</v>
      </c>
      <c r="G54" s="41">
        <f t="shared" si="14"/>
        <v>567835.2</v>
      </c>
      <c r="H54" s="41">
        <f t="shared" si="14"/>
        <v>191332.68</v>
      </c>
      <c r="I54" s="41">
        <f>SUM(I55:I69)</f>
        <v>428952.08</v>
      </c>
      <c r="J54" s="41">
        <f t="shared" si="14"/>
        <v>453267.56</v>
      </c>
      <c r="K54" s="41">
        <f>SUM(K55:K68)</f>
        <v>608300.8400000001</v>
      </c>
      <c r="L54" s="46">
        <f>SUM(B54:K54)</f>
        <v>5477020.27</v>
      </c>
      <c r="M54" s="40"/>
    </row>
    <row r="55" spans="1:13" ht="18.75" customHeight="1">
      <c r="A55" s="47" t="s">
        <v>51</v>
      </c>
      <c r="B55" s="48">
        <v>412398.12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412398.12</v>
      </c>
      <c r="M55" s="40"/>
    </row>
    <row r="56" spans="1:12" ht="18.75" customHeight="1">
      <c r="A56" s="47" t="s">
        <v>61</v>
      </c>
      <c r="B56" s="17">
        <v>0</v>
      </c>
      <c r="C56" s="48">
        <v>252222.34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252222.34</v>
      </c>
    </row>
    <row r="57" spans="1:12" ht="18.75" customHeight="1">
      <c r="A57" s="47" t="s">
        <v>62</v>
      </c>
      <c r="B57" s="17">
        <v>0</v>
      </c>
      <c r="C57" s="48">
        <v>35505.63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35505.63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970600.92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970600.92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861897.12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861897.12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694707.78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694707.78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567835.2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567835.2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191332.68</v>
      </c>
      <c r="I62" s="17">
        <v>0</v>
      </c>
      <c r="J62" s="17">
        <v>0</v>
      </c>
      <c r="K62" s="17">
        <v>0</v>
      </c>
      <c r="L62" s="46">
        <f t="shared" si="15"/>
        <v>191332.68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428952.08</v>
      </c>
      <c r="J63" s="17">
        <v>0</v>
      </c>
      <c r="K63" s="17">
        <v>0</v>
      </c>
      <c r="L63" s="46">
        <f t="shared" si="15"/>
        <v>428952.08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453267.56</v>
      </c>
      <c r="K64" s="17">
        <v>0</v>
      </c>
      <c r="L64" s="46">
        <f t="shared" si="15"/>
        <v>453267.56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381708.78</v>
      </c>
      <c r="L65" s="46">
        <f t="shared" si="15"/>
        <v>381708.78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/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226592.06</v>
      </c>
      <c r="L67" s="46">
        <f>SUM(B67:K67)</f>
        <v>226592.06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2" ht="18" customHeight="1">
      <c r="A69" s="52" t="s">
        <v>58</v>
      </c>
      <c r="H69"/>
      <c r="I69"/>
      <c r="J69"/>
      <c r="K69"/>
      <c r="L69"/>
    </row>
    <row r="70" spans="1:12" ht="18" customHeight="1">
      <c r="A70" s="55"/>
      <c r="I70"/>
      <c r="J70"/>
      <c r="K70"/>
      <c r="L70"/>
    </row>
    <row r="71" spans="1:12" ht="18" customHeight="1">
      <c r="A71" s="53"/>
      <c r="I71"/>
      <c r="J71"/>
      <c r="K71"/>
      <c r="L71"/>
    </row>
    <row r="72" spans="9:12" ht="14.25">
      <c r="I72"/>
      <c r="J72"/>
      <c r="K72"/>
      <c r="L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2021-05-18T17:26:42Z</dcterms:modified>
  <cp:category/>
  <cp:version/>
  <cp:contentType/>
  <cp:contentStatus/>
</cp:coreProperties>
</file>