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<sst xmlns="http://schemas.openxmlformats.org/spreadsheetml/2006/main" count="78" uniqueCount="77">
  <si>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</si>
  <si>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</si>
  <si>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</si>
  <si>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</si>
  <si>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</si>
  <si>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</si>
  <si>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</si>
  <si>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</si>
  <si>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</si>
  <si>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</si>
  <si>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</si>
  <si>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</si>
  <si>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</si>
  <si>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</si>
  <si>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</si>
  <si>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</si>
  <si>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</si>
  <si>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</si>
  <si>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</si>
  <si>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</si>
  <si>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</si>
  <si>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</si>
  <si>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</si>
  <si>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</si>
  <si>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</si>
  <si>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</si>
  <si>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</si>
  <si>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</si>
  <si>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</si>
  <si>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</si>
  <si>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</si>
  <si>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</si>
  <si>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</si>
  <si>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</si>
  <si>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</si>
  <si>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</si>
  <si>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</si>
  <si>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</si>
  <si>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</si>
  <si>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</si>
  <si>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</si>
  <si>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</si>
  <si>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</si>
  <si>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</si>
  <si>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</si>
  <si>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</si>
  <si>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</si>
  <si>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</si>
  <si>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</si>
  <si>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</si>
  <si>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</si>
  <si>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</si>
  <si>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</si>
  <si>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</si>
  <si>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</si>
  <si>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</si>
  <si>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</si>
  <si>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</si>
  <si>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</si>
  <si>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</si>
  <si>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</si>
  <si>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</si>
  <si>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</si>
  <si>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</si>
  <si>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</si>
  <si>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</si>
  <si>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</si>
  <si>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</si>
  <si>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</si>
  <si>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</si>
  <si>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</si>
  <si>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</si>
  <si>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</si>
  <si>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</si>
  <si>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</si>
  <si>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03/04/20 - VENCIMENTO 13/04/20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</si>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</sst>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24641</v>
      </c>
      <c r="C7" s="10">
        <f>C8+C11</f>
        <v>38529</v>
      </c>
      <c r="D7" s="10">
        <f aca="true" t="shared" si="0" ref="D7:K7">D8+D11</f>
        <v>91863</v>
      </c>
      <c r="E7" s="10">
        <f t="shared" si="0"/>
        <v>92063</v>
      </c>
      <c r="F7" s="10">
        <f t="shared" si="0"/>
        <v>100431</v>
      </c>
      <c r="G7" s="10">
        <f t="shared" si="0"/>
        <v>46122</v>
      </c>
      <c r="H7" s="10">
        <f t="shared" si="0"/>
        <v>20418</v>
      </c>
      <c r="I7" s="10">
        <f t="shared" si="0"/>
        <v>40122</v>
      </c>
      <c r="J7" s="10">
        <f t="shared" si="0"/>
        <v>29725</v>
      </c>
      <c r="K7" s="10">
        <f t="shared" si="0"/>
        <v>74148</v>
      </c>
      <c r="L7" s="10">
        <f>SUM(B7:K7)</f>
        <v>558062</v>
      </c>
      <c r="M7" s="11"/>
    </row>
    <row r="8" spans="1:13" ht="17.25" customHeight="1">
      <c r="A8" s="12" t="s">
        <v>18</v>
      </c>
      <c r="B8" s="13">
        <f>B9+B10</f>
        <v>1414</v>
      </c>
      <c r="C8" s="13">
        <f aca="true" t="shared" si="1" ref="C8:K8">C9+C10</f>
        <v>2557</v>
      </c>
      <c r="D8" s="13">
        <f t="shared" si="1"/>
        <v>5849</v>
      </c>
      <c r="E8" s="13">
        <f t="shared" si="1"/>
        <v>5176</v>
      </c>
      <c r="F8" s="13">
        <f t="shared" si="1"/>
        <v>5923</v>
      </c>
      <c r="G8" s="13">
        <f t="shared" si="1"/>
        <v>2872</v>
      </c>
      <c r="H8" s="13">
        <f t="shared" si="1"/>
        <v>1187</v>
      </c>
      <c r="I8" s="13">
        <f t="shared" si="1"/>
        <v>1747</v>
      </c>
      <c r="J8" s="13">
        <f t="shared" si="1"/>
        <v>1205</v>
      </c>
      <c r="K8" s="13">
        <f t="shared" si="1"/>
        <v>3624</v>
      </c>
      <c r="L8" s="13">
        <f>SUM(B8:K8)</f>
        <v>31554</v>
      </c>
      <c r="M8"/>
    </row>
    <row r="9" spans="1:13" ht="17.25" customHeight="1">
      <c r="A9" s="14" t="s">
        <v>19</v>
      </c>
      <c r="B9" s="15">
        <v>1413</v>
      </c>
      <c r="C9" s="15">
        <v>2557</v>
      </c>
      <c r="D9" s="15">
        <v>5849</v>
      </c>
      <c r="E9" s="15">
        <v>5176</v>
      </c>
      <c r="F9" s="15">
        <v>5923</v>
      </c>
      <c r="G9" s="15">
        <v>2872</v>
      </c>
      <c r="H9" s="15">
        <v>1187</v>
      </c>
      <c r="I9" s="15">
        <v>1747</v>
      </c>
      <c r="J9" s="15">
        <v>1205</v>
      </c>
      <c r="K9" s="15">
        <v>3624</v>
      </c>
      <c r="L9" s="13">
        <f>SUM(B9:K9)</f>
        <v>31553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23227</v>
      </c>
      <c r="C11" s="15">
        <v>35972</v>
      </c>
      <c r="D11" s="15">
        <v>86014</v>
      </c>
      <c r="E11" s="15">
        <v>86887</v>
      </c>
      <c r="F11" s="15">
        <v>94508</v>
      </c>
      <c r="G11" s="15">
        <v>43250</v>
      </c>
      <c r="H11" s="15">
        <v>19231</v>
      </c>
      <c r="I11" s="15">
        <v>38375</v>
      </c>
      <c r="J11" s="15">
        <v>28520</v>
      </c>
      <c r="K11" s="15">
        <v>70524</v>
      </c>
      <c r="L11" s="13">
        <f>SUM(B11:K11)</f>
        <v>526508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1.443277559553405</v>
      </c>
      <c r="C15" s="22">
        <v>1.668997365784846</v>
      </c>
      <c r="D15" s="22">
        <v>1.607630684362109</v>
      </c>
      <c r="E15" s="22">
        <v>1.518261869867341</v>
      </c>
      <c r="F15" s="22">
        <v>1.260940573791301</v>
      </c>
      <c r="G15" s="22">
        <v>2.069589865289827</v>
      </c>
      <c r="H15" s="22">
        <v>2.038822545219638</v>
      </c>
      <c r="I15" s="22">
        <v>1.498195214220892</v>
      </c>
      <c r="J15" s="22">
        <v>1.651384531651439</v>
      </c>
      <c r="K15" s="22">
        <v>1.459488204345705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208467.50999999998</v>
      </c>
      <c r="C17" s="25">
        <f aca="true" t="shared" si="2" ref="C17:L17">C18+C19+C20+C21+C22</f>
        <v>205757.37000000002</v>
      </c>
      <c r="D17" s="25">
        <f t="shared" si="2"/>
        <v>567201.0199999999</v>
      </c>
      <c r="E17" s="25">
        <f t="shared" si="2"/>
        <v>540724.53</v>
      </c>
      <c r="F17" s="25">
        <f t="shared" si="2"/>
        <v>445093.01999999996</v>
      </c>
      <c r="G17" s="25">
        <f t="shared" si="2"/>
        <v>366166.56</v>
      </c>
      <c r="H17" s="25">
        <f t="shared" si="2"/>
        <v>176510.88999999998</v>
      </c>
      <c r="I17" s="25">
        <f t="shared" si="2"/>
        <v>204004.50999999998</v>
      </c>
      <c r="J17" s="25">
        <f t="shared" si="2"/>
        <v>190757.2</v>
      </c>
      <c r="K17" s="25">
        <f t="shared" si="2"/>
        <v>334087.5</v>
      </c>
      <c r="L17" s="25">
        <f t="shared" si="2"/>
        <v>3238770.1100000003</v>
      </c>
      <c r="M17"/>
    </row>
    <row r="18" spans="1:13" ht="17.25" customHeight="1">
      <c r="A18" s="26" t="s">
        <v>25</v>
      </c>
      <c r="B18" s="33">
        <f aca="true" t="shared" si="3" ref="B18:K18">ROUND(B13*B7,2)</f>
        <v>141840.99</v>
      </c>
      <c r="C18" s="33">
        <f t="shared" si="3"/>
        <v>119501.55</v>
      </c>
      <c r="D18" s="33">
        <f t="shared" si="3"/>
        <v>339323.55</v>
      </c>
      <c r="E18" s="33">
        <f t="shared" si="3"/>
        <v>343910.54</v>
      </c>
      <c r="F18" s="33">
        <f t="shared" si="3"/>
        <v>332105.23</v>
      </c>
      <c r="G18" s="33">
        <f t="shared" si="3"/>
        <v>167593.51</v>
      </c>
      <c r="H18" s="33">
        <f t="shared" si="3"/>
        <v>81745.5</v>
      </c>
      <c r="I18" s="33">
        <f t="shared" si="3"/>
        <v>133417.69</v>
      </c>
      <c r="J18" s="33">
        <f t="shared" si="3"/>
        <v>106427.39</v>
      </c>
      <c r="K18" s="33">
        <f t="shared" si="3"/>
        <v>216756.85</v>
      </c>
      <c r="L18" s="33">
        <f>SUM(B18:K18)</f>
        <v>1982622.7999999998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62874.93</v>
      </c>
      <c r="C19" s="33">
        <f t="shared" si="4"/>
        <v>79946.22</v>
      </c>
      <c r="D19" s="33">
        <f t="shared" si="4"/>
        <v>206183.4</v>
      </c>
      <c r="E19" s="33">
        <f t="shared" si="4"/>
        <v>178235.72</v>
      </c>
      <c r="F19" s="33">
        <f t="shared" si="4"/>
        <v>86659.73</v>
      </c>
      <c r="G19" s="33">
        <f t="shared" si="4"/>
        <v>179256.32</v>
      </c>
      <c r="H19" s="33">
        <f t="shared" si="4"/>
        <v>84919.07</v>
      </c>
      <c r="I19" s="33">
        <f t="shared" si="4"/>
        <v>66468.05</v>
      </c>
      <c r="J19" s="33">
        <f t="shared" si="4"/>
        <v>69325.16</v>
      </c>
      <c r="K19" s="33">
        <f t="shared" si="4"/>
        <v>99597.22</v>
      </c>
      <c r="L19" s="33">
        <f>SUM(B19:K19)</f>
        <v>1113465.8200000003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-86352.65</v>
      </c>
      <c r="C25" s="33">
        <f t="shared" si="5"/>
        <v>-11250.8</v>
      </c>
      <c r="D25" s="33">
        <f t="shared" si="5"/>
        <v>-25735.6</v>
      </c>
      <c r="E25" s="33">
        <f t="shared" si="5"/>
        <v>-27366.9</v>
      </c>
      <c r="F25" s="33">
        <f t="shared" si="5"/>
        <v>-546061.2</v>
      </c>
      <c r="G25" s="33">
        <f t="shared" si="5"/>
        <v>-292636.8</v>
      </c>
      <c r="H25" s="33">
        <f t="shared" si="5"/>
        <v>-13115.66</v>
      </c>
      <c r="I25" s="33">
        <f t="shared" si="5"/>
        <v>-16072.45</v>
      </c>
      <c r="J25" s="33">
        <f t="shared" si="5"/>
        <v>-5302</v>
      </c>
      <c r="K25" s="33">
        <f t="shared" si="5"/>
        <v>-15945.6</v>
      </c>
      <c r="L25" s="33">
        <f aca="true" t="shared" si="6" ref="L25:L31">SUM(B25:K25)</f>
        <v>-1039839.6599999999</v>
      </c>
      <c r="M25"/>
    </row>
    <row r="26" spans="1:13" ht="18.75" customHeight="1">
      <c r="A26" s="27" t="s">
        <v>31</v>
      </c>
      <c r="B26" s="33">
        <f>B27+B28+B29+B30</f>
        <v>-6217.2</v>
      </c>
      <c r="C26" s="33">
        <f aca="true" t="shared" si="7" ref="C26:K26">C27+C28+C29+C30</f>
        <v>-11250.8</v>
      </c>
      <c r="D26" s="33">
        <f t="shared" si="7"/>
        <v>-25735.6</v>
      </c>
      <c r="E26" s="33">
        <f t="shared" si="7"/>
        <v>-22774.4</v>
      </c>
      <c r="F26" s="33">
        <f t="shared" si="7"/>
        <v>-26061.2</v>
      </c>
      <c r="G26" s="33">
        <f t="shared" si="7"/>
        <v>-12636.8</v>
      </c>
      <c r="H26" s="33">
        <f t="shared" si="7"/>
        <v>-5222.8</v>
      </c>
      <c r="I26" s="33">
        <f t="shared" si="7"/>
        <v>-16072.45</v>
      </c>
      <c r="J26" s="33">
        <f t="shared" si="7"/>
        <v>-5302</v>
      </c>
      <c r="K26" s="33">
        <f t="shared" si="7"/>
        <v>-15945.6</v>
      </c>
      <c r="L26" s="33">
        <f t="shared" si="6"/>
        <v>-147218.85</v>
      </c>
      <c r="M26"/>
    </row>
    <row r="27" spans="1:13" s="36" customFormat="1" ht="18.75" customHeight="1">
      <c r="A27" s="34" t="s">
        <v>60</v>
      </c>
      <c r="B27" s="33">
        <f>-ROUND((B9)*$E$3,2)</f>
        <v>-6217.2</v>
      </c>
      <c r="C27" s="33">
        <f aca="true" t="shared" si="8" ref="C27:K27">-ROUND((C9)*$E$3,2)</f>
        <v>-11250.8</v>
      </c>
      <c r="D27" s="33">
        <f t="shared" si="8"/>
        <v>-25735.6</v>
      </c>
      <c r="E27" s="33">
        <f t="shared" si="8"/>
        <v>-22774.4</v>
      </c>
      <c r="F27" s="33">
        <f t="shared" si="8"/>
        <v>-26061.2</v>
      </c>
      <c r="G27" s="33">
        <f t="shared" si="8"/>
        <v>-12636.8</v>
      </c>
      <c r="H27" s="33">
        <f t="shared" si="8"/>
        <v>-5222.8</v>
      </c>
      <c r="I27" s="33">
        <f t="shared" si="8"/>
        <v>-7686.8</v>
      </c>
      <c r="J27" s="33">
        <f t="shared" si="8"/>
        <v>-5302</v>
      </c>
      <c r="K27" s="33">
        <f t="shared" si="8"/>
        <v>-15945.6</v>
      </c>
      <c r="L27" s="33">
        <f t="shared" si="6"/>
        <v>-138833.2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-5.63</v>
      </c>
      <c r="J29" s="17">
        <v>0</v>
      </c>
      <c r="K29" s="17">
        <v>0</v>
      </c>
      <c r="L29" s="33">
        <f t="shared" si="6"/>
        <v>-5.63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-8380.02</v>
      </c>
      <c r="J30" s="17">
        <v>0</v>
      </c>
      <c r="K30" s="17">
        <v>0</v>
      </c>
      <c r="L30" s="33">
        <f t="shared" si="6"/>
        <v>-8380.02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-520000</v>
      </c>
      <c r="G31" s="38">
        <f t="shared" si="9"/>
        <v>-280000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-892620.8099999999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>SUM(B33:K33)</f>
        <v>-32620.81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0</v>
      </c>
      <c r="F40" s="33">
        <v>590000</v>
      </c>
      <c r="G40" s="33">
        <v>350000</v>
      </c>
      <c r="H40" s="17">
        <v>0</v>
      </c>
      <c r="I40" s="33">
        <v>0</v>
      </c>
      <c r="J40" s="17">
        <v>0</v>
      </c>
      <c r="K40" s="17">
        <v>0</v>
      </c>
      <c r="L40" s="33">
        <f>SUM(B40:K40)</f>
        <v>940000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0</v>
      </c>
      <c r="F41" s="33">
        <v>-1110000</v>
      </c>
      <c r="G41" s="33">
        <v>-630000</v>
      </c>
      <c r="H41" s="17">
        <v>0</v>
      </c>
      <c r="I41" s="33">
        <v>0</v>
      </c>
      <c r="J41" s="17">
        <v>0</v>
      </c>
      <c r="K41" s="17">
        <v>0</v>
      </c>
      <c r="L41" s="33">
        <f>SUM(B41:K41)</f>
        <v>-1740000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122114.85999999999</v>
      </c>
      <c r="C46" s="41">
        <f aca="true" t="shared" si="11" ref="C46:K46">IF(C17+C25+C38+C47&lt;0,0,C17+C25+C47)</f>
        <v>194506.57000000004</v>
      </c>
      <c r="D46" s="41">
        <f t="shared" si="11"/>
        <v>541465.4199999999</v>
      </c>
      <c r="E46" s="41">
        <f t="shared" si="11"/>
        <v>513357.63</v>
      </c>
      <c r="F46" s="41">
        <f t="shared" si="11"/>
        <v>0</v>
      </c>
      <c r="G46" s="41">
        <f t="shared" si="11"/>
        <v>62083.20000000001</v>
      </c>
      <c r="H46" s="41">
        <f t="shared" si="11"/>
        <v>163395.22999999998</v>
      </c>
      <c r="I46" s="41">
        <f t="shared" si="11"/>
        <v>187932.05999999997</v>
      </c>
      <c r="J46" s="41">
        <f t="shared" si="11"/>
        <v>185455.2</v>
      </c>
      <c r="K46" s="41">
        <f t="shared" si="11"/>
        <v>318141.9</v>
      </c>
      <c r="L46" s="42">
        <f>SUM(B46:K46)</f>
        <v>2288452.07</v>
      </c>
      <c r="M46" s="55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33">
        <v>-11446.559999999998</v>
      </c>
      <c r="H47" s="18">
        <v>0</v>
      </c>
      <c r="I47" s="18">
        <v>0</v>
      </c>
      <c r="J47" s="18">
        <v>0</v>
      </c>
      <c r="K47" s="18">
        <v>0</v>
      </c>
      <c r="L47" s="42">
        <f>SUM(B47:K47)</f>
        <v>-11446.559999999998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-100968.18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42">
        <f>SUM(B48:K48)</f>
        <v>-100968.18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122114.86</v>
      </c>
      <c r="C52" s="41">
        <f aca="true" t="shared" si="13" ref="C52:J52">SUM(C53:C64)</f>
        <v>194506.57</v>
      </c>
      <c r="D52" s="41">
        <f t="shared" si="13"/>
        <v>541465.42</v>
      </c>
      <c r="E52" s="41">
        <f t="shared" si="13"/>
        <v>513357.63</v>
      </c>
      <c r="F52" s="41">
        <f t="shared" si="13"/>
        <v>0</v>
      </c>
      <c r="G52" s="41">
        <f t="shared" si="13"/>
        <v>62083.21</v>
      </c>
      <c r="H52" s="41">
        <f t="shared" si="13"/>
        <v>163395.24</v>
      </c>
      <c r="I52" s="41">
        <f>SUM(I53:I67)</f>
        <v>187932.06</v>
      </c>
      <c r="J52" s="41">
        <f t="shared" si="13"/>
        <v>185455.2</v>
      </c>
      <c r="K52" s="41">
        <f>SUM(K53:K66)</f>
        <v>318141.89</v>
      </c>
      <c r="L52" s="46">
        <f>SUM(B52:K52)</f>
        <v>2288452.08</v>
      </c>
      <c r="M52" s="40"/>
    </row>
    <row r="53" spans="1:13" ht="18.75" customHeight="1">
      <c r="A53" s="47" t="s">
        <v>52</v>
      </c>
      <c r="B53" s="48">
        <v>122114.86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122114.86</v>
      </c>
      <c r="M53" s="40"/>
    </row>
    <row r="54" spans="1:12" ht="18.75" customHeight="1">
      <c r="A54" s="47" t="s">
        <v>63</v>
      </c>
      <c r="B54" s="17">
        <v>0</v>
      </c>
      <c r="C54" s="48">
        <v>169648.63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169648.63</v>
      </c>
    </row>
    <row r="55" spans="1:12" ht="18.75" customHeight="1">
      <c r="A55" s="47" t="s">
        <v>64</v>
      </c>
      <c r="B55" s="17">
        <v>0</v>
      </c>
      <c r="C55" s="48">
        <v>24857.94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24857.94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541465.42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541465.42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513357.63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513357.63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0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62083.21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62083.21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163395.24</v>
      </c>
      <c r="I60" s="17">
        <v>0</v>
      </c>
      <c r="J60" s="17">
        <v>0</v>
      </c>
      <c r="K60" s="17">
        <v>0</v>
      </c>
      <c r="L60" s="46">
        <f t="shared" si="14"/>
        <v>163395.24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185455.2</v>
      </c>
      <c r="K62" s="17">
        <v>0</v>
      </c>
      <c r="L62" s="46">
        <f t="shared" si="14"/>
        <v>185455.2</v>
      </c>
    </row>
    <row r="63" spans="1:12" ht="18.75" customHeight="1">
      <c r="A63" s="47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160438.96</v>
      </c>
      <c r="L63" s="46">
        <f t="shared" si="14"/>
        <v>160438.96</v>
      </c>
    </row>
    <row r="64" spans="1:12" ht="18.75" customHeight="1">
      <c r="A64" s="47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157702.93</v>
      </c>
      <c r="L64" s="46">
        <f t="shared" si="14"/>
        <v>157702.93</v>
      </c>
    </row>
    <row r="65" spans="1:12" ht="18.75" customHeight="1">
      <c r="A65" s="47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74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76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1">
        <v>187932.06</v>
      </c>
      <c r="J67" s="54">
        <v>0</v>
      </c>
      <c r="K67" s="54">
        <v>0</v>
      </c>
      <c r="L67" s="51">
        <f>SUM(B67:K67)</f>
        <v>187932.06</v>
      </c>
    </row>
    <row r="68" spans="1:11" ht="18" customHeight="1">
      <c r="A68" s="52" t="s">
        <v>59</v>
      </c>
      <c r="H68"/>
      <c r="I68"/>
      <c r="J68"/>
      <c r="K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2020-04-09T20:09:55Z</dcterms:modified>
  <cp:category/>
  <cp:version/>
  <cp:contentType/>
  <cp:contentStatus/>
</cp:coreProperties>
</file>