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<sst xmlns="http://schemas.openxmlformats.org/spreadsheetml/2006/main" count="77" uniqueCount="76">
  <si>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</si>
  <si>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</si>
  <si>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</si>
  <si>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</si>
  <si>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</si>
  <si>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</si>
  <si>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</si>
  <si>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</si>
  <si>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</si>
  <si>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</si>
  <si>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</si>
  <si>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</si>
  <si>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</si>
  <si>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</si>
  <si>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</si>
  <si>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</si>
  <si>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</si>
  <si>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</si>
  <si>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</si>
  <si>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</si>
  <si>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</si>
  <si>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</si>
  <si>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</si>
  <si>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</si>
  <si>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</si>
  <si>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</si>
  <si>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</si>
  <si>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</si>
  <si>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</si>
  <si>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</si>
  <si>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</si>
  <si>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</si>
  <si>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</si>
  <si>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</si>
  <si>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</si>
  <si>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</si>
  <si>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</si>
  <si>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</si>
  <si>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</si>
  <si>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</si>
  <si>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</si>
  <si>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</si>
  <si>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</si>
  <si>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</si>
  <si>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</si>
  <si>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</si>
  <si>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</si>
  <si>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</si>
  <si>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</si>
  <si>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</si>
  <si>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</si>
  <si>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</si>
  <si>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</si>
  <si>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</si>
  <si>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</si>
  <si>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</si>
  <si>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</si>
  <si>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</si>
  <si>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</si>
  <si>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</si>
  <si>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</si>
  <si>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</si>
  <si>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</si>
  <si>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</si>
  <si>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</si>
  <si>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</si>
  <si>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</si>
  <si>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</si>
  <si>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</si>
  <si>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</si>
  <si>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</si>
  <si>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</si>
  <si>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</si>
  <si>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</si>
  <si>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OPERAÇÃO 05/04/20 - VENCIMENTO 13/04/20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</si>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</sst>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8095</v>
      </c>
      <c r="C7" s="10">
        <f>C8+C11</f>
        <v>12692</v>
      </c>
      <c r="D7" s="10">
        <f aca="true" t="shared" si="0" ref="D7:K7">D8+D11</f>
        <v>33542</v>
      </c>
      <c r="E7" s="10">
        <f t="shared" si="0"/>
        <v>35573</v>
      </c>
      <c r="F7" s="10">
        <f t="shared" si="0"/>
        <v>40874</v>
      </c>
      <c r="G7" s="10">
        <f t="shared" si="0"/>
        <v>14546</v>
      </c>
      <c r="H7" s="10">
        <f t="shared" si="0"/>
        <v>7878</v>
      </c>
      <c r="I7" s="10">
        <f t="shared" si="0"/>
        <v>15917</v>
      </c>
      <c r="J7" s="10">
        <f t="shared" si="0"/>
        <v>10206</v>
      </c>
      <c r="K7" s="10">
        <f t="shared" si="0"/>
        <v>29415</v>
      </c>
      <c r="L7" s="10">
        <f>SUM(B7:K7)</f>
        <v>208738</v>
      </c>
      <c r="M7" s="11"/>
    </row>
    <row r="8" spans="1:13" ht="17.25" customHeight="1">
      <c r="A8" s="12" t="s">
        <v>18</v>
      </c>
      <c r="B8" s="13">
        <f>B9+B10</f>
        <v>554</v>
      </c>
      <c r="C8" s="13">
        <f aca="true" t="shared" si="1" ref="C8:K8">C9+C10</f>
        <v>995</v>
      </c>
      <c r="D8" s="13">
        <f t="shared" si="1"/>
        <v>2457</v>
      </c>
      <c r="E8" s="13">
        <f t="shared" si="1"/>
        <v>2508</v>
      </c>
      <c r="F8" s="13">
        <f t="shared" si="1"/>
        <v>3439</v>
      </c>
      <c r="G8" s="13">
        <f t="shared" si="1"/>
        <v>1035</v>
      </c>
      <c r="H8" s="13">
        <f t="shared" si="1"/>
        <v>507</v>
      </c>
      <c r="I8" s="13">
        <f t="shared" si="1"/>
        <v>770</v>
      </c>
      <c r="J8" s="13">
        <f t="shared" si="1"/>
        <v>421</v>
      </c>
      <c r="K8" s="13">
        <f t="shared" si="1"/>
        <v>1520</v>
      </c>
      <c r="L8" s="13">
        <f>SUM(B8:K8)</f>
        <v>14206</v>
      </c>
      <c r="M8"/>
    </row>
    <row r="9" spans="1:13" ht="17.25" customHeight="1">
      <c r="A9" s="14" t="s">
        <v>19</v>
      </c>
      <c r="B9" s="15">
        <v>554</v>
      </c>
      <c r="C9" s="15">
        <v>995</v>
      </c>
      <c r="D9" s="15">
        <v>2457</v>
      </c>
      <c r="E9" s="15">
        <v>2508</v>
      </c>
      <c r="F9" s="15">
        <v>3439</v>
      </c>
      <c r="G9" s="15">
        <v>1035</v>
      </c>
      <c r="H9" s="15">
        <v>507</v>
      </c>
      <c r="I9" s="15">
        <v>770</v>
      </c>
      <c r="J9" s="15">
        <v>421</v>
      </c>
      <c r="K9" s="15">
        <v>1520</v>
      </c>
      <c r="L9" s="13">
        <f>SUM(B9:K9)</f>
        <v>14206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7541</v>
      </c>
      <c r="C11" s="15">
        <v>11697</v>
      </c>
      <c r="D11" s="15">
        <v>31085</v>
      </c>
      <c r="E11" s="15">
        <v>33065</v>
      </c>
      <c r="F11" s="15">
        <v>37435</v>
      </c>
      <c r="G11" s="15">
        <v>13511</v>
      </c>
      <c r="H11" s="15">
        <v>7371</v>
      </c>
      <c r="I11" s="15">
        <v>15147</v>
      </c>
      <c r="J11" s="15">
        <v>9785</v>
      </c>
      <c r="K11" s="15">
        <v>27895</v>
      </c>
      <c r="L11" s="13">
        <f>SUM(B11:K11)</f>
        <v>194532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1.443277559553405</v>
      </c>
      <c r="C15" s="22">
        <v>1.668997365784846</v>
      </c>
      <c r="D15" s="22">
        <v>1.607630684362109</v>
      </c>
      <c r="E15" s="22">
        <v>1.518261869867341</v>
      </c>
      <c r="F15" s="22">
        <v>1.260940573791301</v>
      </c>
      <c r="G15" s="22">
        <v>2.069589865289827</v>
      </c>
      <c r="H15" s="22">
        <v>2.038822545219638</v>
      </c>
      <c r="I15" s="22">
        <v>1.498195214220892</v>
      </c>
      <c r="J15" s="22">
        <v>1.651384531651439</v>
      </c>
      <c r="K15" s="22">
        <v>1.459488204345705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71004.36000000002</v>
      </c>
      <c r="C17" s="25">
        <f aca="true" t="shared" si="2" ref="C17:L17">C18+C19+C20+C21+C22</f>
        <v>72010.53</v>
      </c>
      <c r="D17" s="25">
        <f t="shared" si="2"/>
        <v>220875.40000000002</v>
      </c>
      <c r="E17" s="25">
        <f t="shared" si="2"/>
        <v>220334.78</v>
      </c>
      <c r="F17" s="25">
        <f t="shared" si="2"/>
        <v>196759.49000000002</v>
      </c>
      <c r="G17" s="25">
        <f t="shared" si="2"/>
        <v>128706.56</v>
      </c>
      <c r="H17" s="25">
        <f t="shared" si="2"/>
        <v>74151.52</v>
      </c>
      <c r="I17" s="25">
        <f t="shared" si="2"/>
        <v>83416.44</v>
      </c>
      <c r="J17" s="25">
        <f t="shared" si="2"/>
        <v>75348.81999999999</v>
      </c>
      <c r="K17" s="25">
        <f t="shared" si="2"/>
        <v>143233.16999999998</v>
      </c>
      <c r="L17" s="25">
        <f t="shared" si="2"/>
        <v>1285841.07</v>
      </c>
      <c r="M17"/>
    </row>
    <row r="18" spans="1:13" ht="17.25" customHeight="1">
      <c r="A18" s="26" t="s">
        <v>25</v>
      </c>
      <c r="B18" s="33">
        <f aca="true" t="shared" si="3" ref="B18:K18">ROUND(B13*B7,2)</f>
        <v>46597.25</v>
      </c>
      <c r="C18" s="33">
        <f t="shared" si="3"/>
        <v>39365.51</v>
      </c>
      <c r="D18" s="33">
        <f t="shared" si="3"/>
        <v>123897.44</v>
      </c>
      <c r="E18" s="33">
        <f t="shared" si="3"/>
        <v>132886.5</v>
      </c>
      <c r="F18" s="33">
        <f t="shared" si="3"/>
        <v>135162.14</v>
      </c>
      <c r="G18" s="33">
        <f t="shared" si="3"/>
        <v>52855.8</v>
      </c>
      <c r="H18" s="33">
        <f t="shared" si="3"/>
        <v>31540.36</v>
      </c>
      <c r="I18" s="33">
        <f t="shared" si="3"/>
        <v>52928.8</v>
      </c>
      <c r="J18" s="33">
        <f t="shared" si="3"/>
        <v>36541.56</v>
      </c>
      <c r="K18" s="33">
        <f t="shared" si="3"/>
        <v>85988.87</v>
      </c>
      <c r="L18" s="33">
        <f>SUM(B18:K18)</f>
        <v>737764.2300000001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20655.52</v>
      </c>
      <c r="C19" s="33">
        <f t="shared" si="4"/>
        <v>26335.42</v>
      </c>
      <c r="D19" s="33">
        <f t="shared" si="4"/>
        <v>75283.89</v>
      </c>
      <c r="E19" s="33">
        <f t="shared" si="4"/>
        <v>68870.01</v>
      </c>
      <c r="F19" s="33">
        <f t="shared" si="4"/>
        <v>35269.29</v>
      </c>
      <c r="G19" s="33">
        <f t="shared" si="4"/>
        <v>56534.03</v>
      </c>
      <c r="H19" s="33">
        <f t="shared" si="4"/>
        <v>32764.84</v>
      </c>
      <c r="I19" s="33">
        <f t="shared" si="4"/>
        <v>26368.87</v>
      </c>
      <c r="J19" s="33">
        <f t="shared" si="4"/>
        <v>23802.61</v>
      </c>
      <c r="K19" s="33">
        <f t="shared" si="4"/>
        <v>39510.87</v>
      </c>
      <c r="L19" s="33">
        <f>SUM(B19:K19)</f>
        <v>405395.35000000003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-22573.05</v>
      </c>
      <c r="C25" s="33">
        <f t="shared" si="5"/>
        <v>-4378</v>
      </c>
      <c r="D25" s="33">
        <f t="shared" si="5"/>
        <v>-10810.8</v>
      </c>
      <c r="E25" s="33">
        <f t="shared" si="5"/>
        <v>-15627.7</v>
      </c>
      <c r="F25" s="33">
        <f t="shared" si="5"/>
        <v>-15131.6</v>
      </c>
      <c r="G25" s="33">
        <f t="shared" si="5"/>
        <v>-4554</v>
      </c>
      <c r="H25" s="33">
        <f t="shared" si="5"/>
        <v>-10123.66</v>
      </c>
      <c r="I25" s="33">
        <f t="shared" si="5"/>
        <v>-3388</v>
      </c>
      <c r="J25" s="33">
        <f t="shared" si="5"/>
        <v>-1852.4</v>
      </c>
      <c r="K25" s="33">
        <f t="shared" si="5"/>
        <v>-6688</v>
      </c>
      <c r="L25" s="33">
        <f aca="true" t="shared" si="6" ref="L25:L31">SUM(B25:K25)</f>
        <v>-95127.21</v>
      </c>
      <c r="M25"/>
    </row>
    <row r="26" spans="1:13" ht="18.75" customHeight="1">
      <c r="A26" s="27" t="s">
        <v>31</v>
      </c>
      <c r="B26" s="33">
        <f>B27+B28+B29+B30</f>
        <v>-2437.6</v>
      </c>
      <c r="C26" s="33">
        <f aca="true" t="shared" si="7" ref="C26:K26">C27+C28+C29+C30</f>
        <v>-4378</v>
      </c>
      <c r="D26" s="33">
        <f t="shared" si="7"/>
        <v>-10810.8</v>
      </c>
      <c r="E26" s="33">
        <f t="shared" si="7"/>
        <v>-11035.2</v>
      </c>
      <c r="F26" s="33">
        <f t="shared" si="7"/>
        <v>-15131.6</v>
      </c>
      <c r="G26" s="33">
        <f t="shared" si="7"/>
        <v>-4554</v>
      </c>
      <c r="H26" s="33">
        <f t="shared" si="7"/>
        <v>-2230.8</v>
      </c>
      <c r="I26" s="33">
        <f t="shared" si="7"/>
        <v>-3388</v>
      </c>
      <c r="J26" s="33">
        <f t="shared" si="7"/>
        <v>-1852.4</v>
      </c>
      <c r="K26" s="33">
        <f t="shared" si="7"/>
        <v>-6688</v>
      </c>
      <c r="L26" s="33">
        <f t="shared" si="6"/>
        <v>-62506.40000000001</v>
      </c>
      <c r="M26"/>
    </row>
    <row r="27" spans="1:13" s="36" customFormat="1" ht="18.75" customHeight="1">
      <c r="A27" s="34" t="s">
        <v>60</v>
      </c>
      <c r="B27" s="33">
        <f>-ROUND((B9)*$E$3,2)</f>
        <v>-2437.6</v>
      </c>
      <c r="C27" s="33">
        <f aca="true" t="shared" si="8" ref="C27:K27">-ROUND((C9)*$E$3,2)</f>
        <v>-4378</v>
      </c>
      <c r="D27" s="33">
        <f t="shared" si="8"/>
        <v>-10810.8</v>
      </c>
      <c r="E27" s="33">
        <f t="shared" si="8"/>
        <v>-11035.2</v>
      </c>
      <c r="F27" s="33">
        <f t="shared" si="8"/>
        <v>-15131.6</v>
      </c>
      <c r="G27" s="33">
        <f t="shared" si="8"/>
        <v>-4554</v>
      </c>
      <c r="H27" s="33">
        <f t="shared" si="8"/>
        <v>-2230.8</v>
      </c>
      <c r="I27" s="33">
        <f t="shared" si="8"/>
        <v>-3388</v>
      </c>
      <c r="J27" s="33">
        <f t="shared" si="8"/>
        <v>-1852.4</v>
      </c>
      <c r="K27" s="33">
        <f t="shared" si="8"/>
        <v>-6688</v>
      </c>
      <c r="L27" s="33">
        <f t="shared" si="6"/>
        <v>-62506.40000000001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48431.31000000001</v>
      </c>
      <c r="C46" s="41">
        <f aca="true" t="shared" si="11" ref="C46:K46">IF(C17+C25+C38+C47&lt;0,0,C17+C25+C47)</f>
        <v>67632.53</v>
      </c>
      <c r="D46" s="41">
        <f t="shared" si="11"/>
        <v>210064.60000000003</v>
      </c>
      <c r="E46" s="41">
        <f t="shared" si="11"/>
        <v>204707.08</v>
      </c>
      <c r="F46" s="41">
        <f t="shared" si="11"/>
        <v>181627.89</v>
      </c>
      <c r="G46" s="41">
        <f t="shared" si="11"/>
        <v>124152.56</v>
      </c>
      <c r="H46" s="41">
        <f t="shared" si="11"/>
        <v>64027.86</v>
      </c>
      <c r="I46" s="41">
        <f t="shared" si="11"/>
        <v>80028.44</v>
      </c>
      <c r="J46" s="41">
        <f t="shared" si="11"/>
        <v>73496.42</v>
      </c>
      <c r="K46" s="41">
        <f t="shared" si="11"/>
        <v>136545.16999999998</v>
      </c>
      <c r="L46" s="42">
        <f>SUM(B46:K46)</f>
        <v>1190713.8599999999</v>
      </c>
      <c r="M46" s="56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48431.3</v>
      </c>
      <c r="C52" s="41">
        <f aca="true" t="shared" si="13" ref="C52:J52">SUM(C53:C64)</f>
        <v>67632.53</v>
      </c>
      <c r="D52" s="41">
        <f t="shared" si="13"/>
        <v>210064.6</v>
      </c>
      <c r="E52" s="41">
        <f t="shared" si="13"/>
        <v>204707.08</v>
      </c>
      <c r="F52" s="41">
        <f t="shared" si="13"/>
        <v>181627.89</v>
      </c>
      <c r="G52" s="41">
        <f t="shared" si="13"/>
        <v>124152.56</v>
      </c>
      <c r="H52" s="41">
        <f t="shared" si="13"/>
        <v>64027.86</v>
      </c>
      <c r="I52" s="41">
        <f>SUM(I53:I67)</f>
        <v>80028.45</v>
      </c>
      <c r="J52" s="41">
        <f t="shared" si="13"/>
        <v>73496.42</v>
      </c>
      <c r="K52" s="41">
        <f>SUM(K53:K66)</f>
        <v>136545.16999999998</v>
      </c>
      <c r="L52" s="46">
        <f>SUM(B52:K52)</f>
        <v>1190713.8599999999</v>
      </c>
      <c r="M52" s="40"/>
    </row>
    <row r="53" spans="1:13" ht="18.75" customHeight="1">
      <c r="A53" s="47" t="s">
        <v>52</v>
      </c>
      <c r="B53" s="48">
        <v>48431.3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48431.3</v>
      </c>
      <c r="M53" s="40"/>
    </row>
    <row r="54" spans="1:12" ht="18.75" customHeight="1">
      <c r="A54" s="47" t="s">
        <v>63</v>
      </c>
      <c r="B54" s="17">
        <v>0</v>
      </c>
      <c r="C54" s="48">
        <v>58684.75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58684.75</v>
      </c>
    </row>
    <row r="55" spans="1:12" ht="18.75" customHeight="1">
      <c r="A55" s="47" t="s">
        <v>64</v>
      </c>
      <c r="B55" s="17">
        <v>0</v>
      </c>
      <c r="C55" s="48">
        <v>8947.78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8947.78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210064.6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210064.6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204707.08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204707.08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181627.89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181627.89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124152.56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124152.56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64027.86</v>
      </c>
      <c r="I60" s="17">
        <v>0</v>
      </c>
      <c r="J60" s="17">
        <v>0</v>
      </c>
      <c r="K60" s="17">
        <v>0</v>
      </c>
      <c r="L60" s="46">
        <f t="shared" si="14"/>
        <v>64027.86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73496.42</v>
      </c>
      <c r="K62" s="17">
        <v>0</v>
      </c>
      <c r="L62" s="46">
        <f t="shared" si="14"/>
        <v>73496.42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52706.44</v>
      </c>
      <c r="L63" s="46">
        <f t="shared" si="14"/>
        <v>52706.44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83838.73</v>
      </c>
      <c r="L64" s="46">
        <f t="shared" si="14"/>
        <v>83838.73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75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1">
        <v>80028.45</v>
      </c>
      <c r="J66" s="54">
        <v>0</v>
      </c>
      <c r="K66" s="54">
        <v>0</v>
      </c>
      <c r="L66" s="51">
        <f>SUM(B66:K66)</f>
        <v>80028.45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2020-04-09T20:12:08Z</dcterms:modified>
  <cp:category/>
  <cp:version/>
  <cp:contentType/>
  <cp:contentStatus/>
</cp:coreProperties>
</file>