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<sst xmlns="http://schemas.openxmlformats.org/spreadsheetml/2006/main" count="78" uniqueCount="77">
  <si>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</si>
  <si>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</si>
  <si>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</si>
  <si>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</si>
  <si>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</si>
  <si>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</si>
  <si>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</si>
  <si>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</si>
  <si>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</si>
  <si>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</si>
  <si>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</si>
  <si>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</si>
  <si>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</si>
  <si>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</si>
  <si>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</si>
  <si>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</si>
  <si>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</si>
  <si>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</si>
  <si>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</si>
  <si>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</si>
  <si>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</si>
  <si>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</si>
  <si>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</si>
  <si>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</si>
  <si>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</si>
  <si>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</si>
  <si>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</si>
  <si>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</si>
  <si>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</si>
  <si>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</si>
  <si>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</si>
  <si>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</si>
  <si>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</si>
  <si>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</si>
  <si>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</si>
  <si>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</si>
  <si>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</si>
  <si>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</si>
  <si>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</si>
  <si>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</si>
  <si>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</si>
  <si>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</si>
  <si>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</si>
  <si>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</si>
  <si>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</si>
  <si>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</si>
  <si>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</si>
  <si>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</si>
  <si>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</si>
  <si>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</si>
  <si>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</si>
  <si>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</si>
  <si>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</si>
  <si>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</si>
  <si>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</si>
  <si>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</si>
  <si>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</si>
  <si>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</si>
  <si>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</si>
  <si>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</si>
  <si>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</si>
  <si>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</si>
  <si>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</si>
  <si>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</si>
  <si>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</si>
  <si>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</si>
  <si>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</si>
  <si>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</si>
  <si>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</si>
  <si>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</si>
  <si>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</si>
  <si>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</si>
  <si>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</si>
  <si>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</si>
  <si>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</si>
  <si>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06/04/20 - VENCIMENTO 14/04/20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</si>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</sst>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b/>
      <sz val="11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27419</v>
      </c>
      <c r="C7" s="10">
        <f>C8+C11</f>
        <v>39618</v>
      </c>
      <c r="D7" s="10">
        <f aca="true" t="shared" si="0" ref="D7:K7">D8+D11</f>
        <v>95763</v>
      </c>
      <c r="E7" s="10">
        <f t="shared" si="0"/>
        <v>99710</v>
      </c>
      <c r="F7" s="10">
        <f t="shared" si="0"/>
        <v>110302</v>
      </c>
      <c r="G7" s="10">
        <f t="shared" si="0"/>
        <v>48932</v>
      </c>
      <c r="H7" s="10">
        <f t="shared" si="0"/>
        <v>21311</v>
      </c>
      <c r="I7" s="10">
        <f t="shared" si="0"/>
        <v>43791</v>
      </c>
      <c r="J7" s="10">
        <f t="shared" si="0"/>
        <v>31508</v>
      </c>
      <c r="K7" s="10">
        <f t="shared" si="0"/>
        <v>79608</v>
      </c>
      <c r="L7" s="10">
        <f>SUM(B7:K7)</f>
        <v>597962</v>
      </c>
      <c r="M7" s="11"/>
    </row>
    <row r="8" spans="1:13" ht="17.25" customHeight="1">
      <c r="A8" s="12" t="s">
        <v>18</v>
      </c>
      <c r="B8" s="13">
        <f>B9+B10</f>
        <v>1799</v>
      </c>
      <c r="C8" s="13">
        <f aca="true" t="shared" si="1" ref="C8:K8">C9+C10</f>
        <v>2955</v>
      </c>
      <c r="D8" s="13">
        <f t="shared" si="1"/>
        <v>7035</v>
      </c>
      <c r="E8" s="13">
        <f t="shared" si="1"/>
        <v>6293</v>
      </c>
      <c r="F8" s="13">
        <f t="shared" si="1"/>
        <v>7445</v>
      </c>
      <c r="G8" s="13">
        <f t="shared" si="1"/>
        <v>3387</v>
      </c>
      <c r="H8" s="13">
        <f t="shared" si="1"/>
        <v>1371</v>
      </c>
      <c r="I8" s="13">
        <f t="shared" si="1"/>
        <v>2212</v>
      </c>
      <c r="J8" s="13">
        <f t="shared" si="1"/>
        <v>1502</v>
      </c>
      <c r="K8" s="13">
        <f t="shared" si="1"/>
        <v>4529</v>
      </c>
      <c r="L8" s="13">
        <f>SUM(B8:K8)</f>
        <v>38528</v>
      </c>
      <c r="M8"/>
    </row>
    <row r="9" spans="1:13" ht="17.25" customHeight="1">
      <c r="A9" s="14" t="s">
        <v>19</v>
      </c>
      <c r="B9" s="15">
        <v>1798</v>
      </c>
      <c r="C9" s="15">
        <v>2955</v>
      </c>
      <c r="D9" s="15">
        <v>7035</v>
      </c>
      <c r="E9" s="15">
        <v>6293</v>
      </c>
      <c r="F9" s="15">
        <v>7445</v>
      </c>
      <c r="G9" s="15">
        <v>3387</v>
      </c>
      <c r="H9" s="15">
        <v>1371</v>
      </c>
      <c r="I9" s="15">
        <v>2212</v>
      </c>
      <c r="J9" s="15">
        <v>1502</v>
      </c>
      <c r="K9" s="15">
        <v>4529</v>
      </c>
      <c r="L9" s="13">
        <f>SUM(B9:K9)</f>
        <v>38527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25620</v>
      </c>
      <c r="C11" s="15">
        <v>36663</v>
      </c>
      <c r="D11" s="15">
        <v>88728</v>
      </c>
      <c r="E11" s="15">
        <v>93417</v>
      </c>
      <c r="F11" s="15">
        <v>102857</v>
      </c>
      <c r="G11" s="15">
        <v>45545</v>
      </c>
      <c r="H11" s="15">
        <v>19940</v>
      </c>
      <c r="I11" s="15">
        <v>41579</v>
      </c>
      <c r="J11" s="15">
        <v>30006</v>
      </c>
      <c r="K11" s="15">
        <v>75079</v>
      </c>
      <c r="L11" s="13">
        <f>SUM(B11:K11)</f>
        <v>559434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1.31716136591882</v>
      </c>
      <c r="C15" s="22">
        <v>1.716425096629996</v>
      </c>
      <c r="D15" s="22">
        <v>1.65191961125755</v>
      </c>
      <c r="E15" s="22">
        <v>1.450270652549722</v>
      </c>
      <c r="F15" s="22">
        <v>1.285640390489215</v>
      </c>
      <c r="G15" s="22">
        <v>2.067071031388527</v>
      </c>
      <c r="H15" s="22">
        <v>1.969191648663614</v>
      </c>
      <c r="I15" s="22">
        <v>1.504901096017506</v>
      </c>
      <c r="J15" s="22">
        <v>1.717128544101309</v>
      </c>
      <c r="K15" s="22">
        <v>1.476908421055933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211641.78999999998</v>
      </c>
      <c r="C17" s="25">
        <f aca="true" t="shared" si="2" ref="C17:L17">C18+C19+C20+C21+C22</f>
        <v>217222.53</v>
      </c>
      <c r="D17" s="25">
        <f t="shared" si="2"/>
        <v>606026.5499999999</v>
      </c>
      <c r="E17" s="25">
        <f t="shared" si="2"/>
        <v>558770.27</v>
      </c>
      <c r="F17" s="25">
        <f t="shared" si="2"/>
        <v>495261.09</v>
      </c>
      <c r="G17" s="25">
        <f t="shared" si="2"/>
        <v>386850.66</v>
      </c>
      <c r="H17" s="25">
        <f t="shared" si="2"/>
        <v>177859.16999999998</v>
      </c>
      <c r="I17" s="25">
        <f t="shared" si="2"/>
        <v>223259.77</v>
      </c>
      <c r="J17" s="25">
        <f t="shared" si="2"/>
        <v>208716.05000000005</v>
      </c>
      <c r="K17" s="25">
        <f t="shared" si="2"/>
        <v>361436.71</v>
      </c>
      <c r="L17" s="25">
        <f t="shared" si="2"/>
        <v>3447044.59</v>
      </c>
      <c r="M17"/>
    </row>
    <row r="18" spans="1:13" ht="17.25" customHeight="1">
      <c r="A18" s="26" t="s">
        <v>25</v>
      </c>
      <c r="B18" s="33">
        <f aca="true" t="shared" si="3" ref="B18:K18">ROUND(B13*B7,2)</f>
        <v>157831.99</v>
      </c>
      <c r="C18" s="33">
        <f t="shared" si="3"/>
        <v>122879.19</v>
      </c>
      <c r="D18" s="33">
        <f t="shared" si="3"/>
        <v>353729.37</v>
      </c>
      <c r="E18" s="33">
        <f t="shared" si="3"/>
        <v>372476.68</v>
      </c>
      <c r="F18" s="33">
        <f t="shared" si="3"/>
        <v>364746.65</v>
      </c>
      <c r="G18" s="33">
        <f t="shared" si="3"/>
        <v>177804.21</v>
      </c>
      <c r="H18" s="33">
        <f t="shared" si="3"/>
        <v>85320.72</v>
      </c>
      <c r="I18" s="33">
        <f t="shared" si="3"/>
        <v>145618.21</v>
      </c>
      <c r="J18" s="33">
        <f t="shared" si="3"/>
        <v>112811.24</v>
      </c>
      <c r="K18" s="33">
        <f t="shared" si="3"/>
        <v>232718.07</v>
      </c>
      <c r="L18" s="33">
        <f>SUM(B18:K18)</f>
        <v>2125936.3299999996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50058.21</v>
      </c>
      <c r="C19" s="33">
        <f t="shared" si="4"/>
        <v>88033.74</v>
      </c>
      <c r="D19" s="33">
        <f t="shared" si="4"/>
        <v>230603.11</v>
      </c>
      <c r="E19" s="33">
        <f t="shared" si="4"/>
        <v>167715.32</v>
      </c>
      <c r="F19" s="33">
        <f t="shared" si="4"/>
        <v>104186.38</v>
      </c>
      <c r="G19" s="33">
        <f t="shared" si="4"/>
        <v>189729.72</v>
      </c>
      <c r="H19" s="33">
        <f t="shared" si="4"/>
        <v>82692.13</v>
      </c>
      <c r="I19" s="33">
        <f t="shared" si="4"/>
        <v>73522.79</v>
      </c>
      <c r="J19" s="33">
        <f t="shared" si="4"/>
        <v>80900.16</v>
      </c>
      <c r="K19" s="33">
        <f t="shared" si="4"/>
        <v>110985.21</v>
      </c>
      <c r="L19" s="33">
        <f>SUM(B19:K19)</f>
        <v>1178426.77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-88046.65</v>
      </c>
      <c r="C25" s="33">
        <f t="shared" si="5"/>
        <v>-13002</v>
      </c>
      <c r="D25" s="33">
        <f t="shared" si="5"/>
        <v>-30954</v>
      </c>
      <c r="E25" s="33">
        <f t="shared" si="5"/>
        <v>-32281.7</v>
      </c>
      <c r="F25" s="33">
        <f t="shared" si="5"/>
        <v>-32758</v>
      </c>
      <c r="G25" s="33">
        <f t="shared" si="5"/>
        <v>-14902.8</v>
      </c>
      <c r="H25" s="33">
        <f t="shared" si="5"/>
        <v>-13925.259999999998</v>
      </c>
      <c r="I25" s="33">
        <f t="shared" si="5"/>
        <v>-31230.75</v>
      </c>
      <c r="J25" s="33">
        <f t="shared" si="5"/>
        <v>-6608.8</v>
      </c>
      <c r="K25" s="33">
        <f t="shared" si="5"/>
        <v>-19927.6</v>
      </c>
      <c r="L25" s="33">
        <f aca="true" t="shared" si="6" ref="L25:L31">SUM(B25:K25)</f>
        <v>-283637.56</v>
      </c>
      <c r="M25"/>
    </row>
    <row r="26" spans="1:13" ht="18.75" customHeight="1">
      <c r="A26" s="27" t="s">
        <v>31</v>
      </c>
      <c r="B26" s="33">
        <f>B27+B28+B29+B30</f>
        <v>-7911.2</v>
      </c>
      <c r="C26" s="33">
        <f aca="true" t="shared" si="7" ref="C26:K26">C27+C28+C29+C30</f>
        <v>-13002</v>
      </c>
      <c r="D26" s="33">
        <f t="shared" si="7"/>
        <v>-30954</v>
      </c>
      <c r="E26" s="33">
        <f t="shared" si="7"/>
        <v>-27689.2</v>
      </c>
      <c r="F26" s="33">
        <f t="shared" si="7"/>
        <v>-32758</v>
      </c>
      <c r="G26" s="33">
        <f t="shared" si="7"/>
        <v>-14902.8</v>
      </c>
      <c r="H26" s="33">
        <f t="shared" si="7"/>
        <v>-6032.4</v>
      </c>
      <c r="I26" s="33">
        <f t="shared" si="7"/>
        <v>-31230.75</v>
      </c>
      <c r="J26" s="33">
        <f t="shared" si="7"/>
        <v>-6608.8</v>
      </c>
      <c r="K26" s="33">
        <f t="shared" si="7"/>
        <v>-19927.6</v>
      </c>
      <c r="L26" s="33">
        <f t="shared" si="6"/>
        <v>-191016.75</v>
      </c>
      <c r="M26"/>
    </row>
    <row r="27" spans="1:13" s="36" customFormat="1" ht="18.75" customHeight="1">
      <c r="A27" s="34" t="s">
        <v>60</v>
      </c>
      <c r="B27" s="33">
        <f>-ROUND((B9)*$E$3,2)</f>
        <v>-7911.2</v>
      </c>
      <c r="C27" s="33">
        <f aca="true" t="shared" si="8" ref="C27:K27">-ROUND((C9)*$E$3,2)</f>
        <v>-13002</v>
      </c>
      <c r="D27" s="33">
        <f t="shared" si="8"/>
        <v>-30954</v>
      </c>
      <c r="E27" s="33">
        <f t="shared" si="8"/>
        <v>-27689.2</v>
      </c>
      <c r="F27" s="33">
        <f t="shared" si="8"/>
        <v>-32758</v>
      </c>
      <c r="G27" s="33">
        <f t="shared" si="8"/>
        <v>-14902.8</v>
      </c>
      <c r="H27" s="33">
        <f t="shared" si="8"/>
        <v>-6032.4</v>
      </c>
      <c r="I27" s="33">
        <f t="shared" si="8"/>
        <v>-9732.8</v>
      </c>
      <c r="J27" s="33">
        <f t="shared" si="8"/>
        <v>-6608.8</v>
      </c>
      <c r="K27" s="33">
        <f t="shared" si="8"/>
        <v>-19927.6</v>
      </c>
      <c r="L27" s="33">
        <f t="shared" si="6"/>
        <v>-169518.8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-28.15</v>
      </c>
      <c r="J29" s="17">
        <v>0</v>
      </c>
      <c r="K29" s="17">
        <v>0</v>
      </c>
      <c r="L29" s="33">
        <f t="shared" si="6"/>
        <v>-28.15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-21469.8</v>
      </c>
      <c r="J30" s="17">
        <v>0</v>
      </c>
      <c r="K30" s="17">
        <v>0</v>
      </c>
      <c r="L30" s="33">
        <f t="shared" si="6"/>
        <v>-21469.8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-92620.81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0</v>
      </c>
      <c r="F40" s="33">
        <v>590000</v>
      </c>
      <c r="G40" s="33">
        <v>350000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940000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0</v>
      </c>
      <c r="F41" s="33">
        <v>-590000</v>
      </c>
      <c r="G41" s="33">
        <v>-350000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-940000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123595.13999999998</v>
      </c>
      <c r="C46" s="41">
        <f aca="true" t="shared" si="11" ref="C46:K46">IF(C17+C25+C38+C47&lt;0,0,C17+C25+C47)</f>
        <v>204220.53</v>
      </c>
      <c r="D46" s="41">
        <f t="shared" si="11"/>
        <v>575072.5499999999</v>
      </c>
      <c r="E46" s="41">
        <f t="shared" si="11"/>
        <v>526488.5700000001</v>
      </c>
      <c r="F46" s="41">
        <f t="shared" si="11"/>
        <v>462503.09</v>
      </c>
      <c r="G46" s="41">
        <f t="shared" si="11"/>
        <v>371947.86</v>
      </c>
      <c r="H46" s="41">
        <f t="shared" si="11"/>
        <v>163933.90999999997</v>
      </c>
      <c r="I46" s="41">
        <f t="shared" si="11"/>
        <v>192029.02</v>
      </c>
      <c r="J46" s="41">
        <f t="shared" si="11"/>
        <v>202107.25000000006</v>
      </c>
      <c r="K46" s="41">
        <f t="shared" si="11"/>
        <v>341509.11000000004</v>
      </c>
      <c r="L46" s="42">
        <f>SUM(B46:K46)</f>
        <v>3163407.0300000003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123595.14</v>
      </c>
      <c r="C52" s="41">
        <f aca="true" t="shared" si="13" ref="C52:J52">SUM(C53:C64)</f>
        <v>204220.52000000002</v>
      </c>
      <c r="D52" s="41">
        <f t="shared" si="13"/>
        <v>575072.55</v>
      </c>
      <c r="E52" s="41">
        <f t="shared" si="13"/>
        <v>526488.56</v>
      </c>
      <c r="F52" s="41">
        <f t="shared" si="13"/>
        <v>462503.09</v>
      </c>
      <c r="G52" s="41">
        <f t="shared" si="13"/>
        <v>371947.86</v>
      </c>
      <c r="H52" s="41">
        <f t="shared" si="13"/>
        <v>163933.91</v>
      </c>
      <c r="I52" s="41">
        <f>SUM(I53:I74)</f>
        <v>192029.03</v>
      </c>
      <c r="J52" s="41">
        <f t="shared" si="13"/>
        <v>202107.25</v>
      </c>
      <c r="K52" s="41">
        <f>SUM(K53:K66)</f>
        <v>341509.1</v>
      </c>
      <c r="L52" s="46">
        <f>SUM(B52:K52)</f>
        <v>3163407.0100000002</v>
      </c>
      <c r="M52" s="40"/>
    </row>
    <row r="53" spans="1:13" ht="18.75" customHeight="1">
      <c r="A53" s="47" t="s">
        <v>52</v>
      </c>
      <c r="B53" s="48">
        <v>123595.14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123595.14</v>
      </c>
      <c r="M53" s="40"/>
    </row>
    <row r="54" spans="1:12" ht="18.75" customHeight="1">
      <c r="A54" s="47" t="s">
        <v>63</v>
      </c>
      <c r="B54" s="17">
        <v>0</v>
      </c>
      <c r="C54" s="48">
        <v>178304.94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178304.94</v>
      </c>
    </row>
    <row r="55" spans="1:12" ht="18.75" customHeight="1">
      <c r="A55" s="47" t="s">
        <v>64</v>
      </c>
      <c r="B55" s="17">
        <v>0</v>
      </c>
      <c r="C55" s="48">
        <v>25915.58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25915.58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575072.55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575072.55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526488.56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526488.56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462503.09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462503.09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371947.86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371947.86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163933.91</v>
      </c>
      <c r="I60" s="17">
        <v>0</v>
      </c>
      <c r="J60" s="17">
        <v>0</v>
      </c>
      <c r="K60" s="17">
        <v>0</v>
      </c>
      <c r="L60" s="46">
        <f t="shared" si="14"/>
        <v>163933.91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202107.25</v>
      </c>
      <c r="K62" s="17">
        <v>0</v>
      </c>
      <c r="L62" s="46">
        <f t="shared" si="14"/>
        <v>202107.25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179565.48</v>
      </c>
      <c r="L63" s="46">
        <f t="shared" si="14"/>
        <v>179565.48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161943.62</v>
      </c>
      <c r="L64" s="46">
        <f t="shared" si="14"/>
        <v>161943.62</v>
      </c>
    </row>
    <row r="65" spans="1:12" ht="18.75" customHeight="1">
      <c r="A65" s="47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76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192029.03</v>
      </c>
      <c r="J67" s="54">
        <v>0</v>
      </c>
      <c r="K67" s="54">
        <v>0</v>
      </c>
      <c r="L67" s="51">
        <f>SUM(B67:K67)</f>
        <v>192029.03</v>
      </c>
    </row>
    <row r="68" spans="1:11" ht="18" customHeight="1">
      <c r="A68" s="52" t="s">
        <v>59</v>
      </c>
      <c r="H68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2020-04-13T19:31:38Z</dcterms:modified>
  <cp:category/>
  <cp:version/>
  <cp:contentType/>
  <cp:contentStatus/>
</cp:coreProperties>
</file>