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<sst xmlns="http://schemas.openxmlformats.org/spreadsheetml/2006/main" count="77" uniqueCount="76">
  <si>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</si>
  <si>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</si>
  <si>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</si>
  <si>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</si>
  <si>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</si>
  <si>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</si>
  <si>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</si>
  <si>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</si>
  <si>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</si>
  <si>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</si>
  <si>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</si>
  <si>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</si>
  <si>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</si>
  <si>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</si>
  <si>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</si>
  <si>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</si>
  <si>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</si>
  <si>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</si>
  <si>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</si>
  <si>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</si>
  <si>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</si>
  <si>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</si>
  <si>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</si>
  <si>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</si>
  <si>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</si>
  <si>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</si>
  <si>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</si>
  <si>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</si>
  <si>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</si>
  <si>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</si>
  <si>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</si>
  <si>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</si>
  <si>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</si>
  <si>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</si>
  <si>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</si>
  <si>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</si>
  <si>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</si>
  <si>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</si>
  <si>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</si>
  <si>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</si>
  <si>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</si>
  <si>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</si>
  <si>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</si>
  <si>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</si>
  <si>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</si>
  <si>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</si>
  <si>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</si>
  <si>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</si>
  <si>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</si>
  <si>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</si>
  <si>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</si>
  <si>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</si>
  <si>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</si>
  <si>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</si>
  <si>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</si>
  <si>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</si>
  <si>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</si>
  <si>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</si>
  <si>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</si>
  <si>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</si>
  <si>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</si>
  <si>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</si>
  <si>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</si>
  <si>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</si>
  <si>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</si>
  <si>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</si>
  <si>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</si>
  <si>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</si>
  <si>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</si>
  <si>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</si>
  <si>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</si>
  <si>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</si>
  <si>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</si>
  <si>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</si>
  <si>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11/04/20 - VENCIMENTO 17/04/20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</si>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</sst>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14757</v>
      </c>
      <c r="C7" s="10">
        <f>C8+C11</f>
        <v>25353</v>
      </c>
      <c r="D7" s="10">
        <f aca="true" t="shared" si="0" ref="D7:K7">D8+D11</f>
        <v>60095</v>
      </c>
      <c r="E7" s="10">
        <f t="shared" si="0"/>
        <v>64416</v>
      </c>
      <c r="F7" s="10">
        <f t="shared" si="0"/>
        <v>71482</v>
      </c>
      <c r="G7" s="10">
        <f t="shared" si="0"/>
        <v>27790</v>
      </c>
      <c r="H7" s="10">
        <f t="shared" si="0"/>
        <v>12666</v>
      </c>
      <c r="I7" s="10">
        <f t="shared" si="0"/>
        <v>27138</v>
      </c>
      <c r="J7" s="10">
        <f t="shared" si="0"/>
        <v>17355</v>
      </c>
      <c r="K7" s="10">
        <f t="shared" si="0"/>
        <v>49626</v>
      </c>
      <c r="L7" s="10">
        <f>SUM(B7:K7)</f>
        <v>370678</v>
      </c>
      <c r="M7" s="11"/>
    </row>
    <row r="8" spans="1:13" ht="17.25" customHeight="1">
      <c r="A8" s="12" t="s">
        <v>18</v>
      </c>
      <c r="B8" s="13">
        <f>B9+B10</f>
        <v>1139</v>
      </c>
      <c r="C8" s="13">
        <f aca="true" t="shared" si="1" ref="C8:K8">C9+C10</f>
        <v>2126</v>
      </c>
      <c r="D8" s="13">
        <f t="shared" si="1"/>
        <v>4845</v>
      </c>
      <c r="E8" s="13">
        <f t="shared" si="1"/>
        <v>4648</v>
      </c>
      <c r="F8" s="13">
        <f t="shared" si="1"/>
        <v>5525</v>
      </c>
      <c r="G8" s="13">
        <f t="shared" si="1"/>
        <v>2275</v>
      </c>
      <c r="H8" s="13">
        <f t="shared" si="1"/>
        <v>895</v>
      </c>
      <c r="I8" s="13">
        <f t="shared" si="1"/>
        <v>1465</v>
      </c>
      <c r="J8" s="13">
        <f t="shared" si="1"/>
        <v>800</v>
      </c>
      <c r="K8" s="13">
        <f t="shared" si="1"/>
        <v>3088</v>
      </c>
      <c r="L8" s="13">
        <f>SUM(B8:K8)</f>
        <v>26806</v>
      </c>
      <c r="M8"/>
    </row>
    <row r="9" spans="1:13" ht="17.25" customHeight="1">
      <c r="A9" s="14" t="s">
        <v>19</v>
      </c>
      <c r="B9" s="15">
        <v>1139</v>
      </c>
      <c r="C9" s="15">
        <v>2126</v>
      </c>
      <c r="D9" s="15">
        <v>4845</v>
      </c>
      <c r="E9" s="15">
        <v>4648</v>
      </c>
      <c r="F9" s="15">
        <v>5525</v>
      </c>
      <c r="G9" s="15">
        <v>2275</v>
      </c>
      <c r="H9" s="15">
        <v>895</v>
      </c>
      <c r="I9" s="15">
        <v>1465</v>
      </c>
      <c r="J9" s="15">
        <v>800</v>
      </c>
      <c r="K9" s="15">
        <v>3088</v>
      </c>
      <c r="L9" s="13">
        <f>SUM(B9:K9)</f>
        <v>26806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13618</v>
      </c>
      <c r="C11" s="15">
        <v>23227</v>
      </c>
      <c r="D11" s="15">
        <v>55250</v>
      </c>
      <c r="E11" s="15">
        <v>59768</v>
      </c>
      <c r="F11" s="15">
        <v>65957</v>
      </c>
      <c r="G11" s="15">
        <v>25515</v>
      </c>
      <c r="H11" s="15">
        <v>11771</v>
      </c>
      <c r="I11" s="15">
        <v>25673</v>
      </c>
      <c r="J11" s="15">
        <v>16555</v>
      </c>
      <c r="K11" s="15">
        <v>46538</v>
      </c>
      <c r="L11" s="13">
        <f>SUM(B11:K11)</f>
        <v>343872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1.308345814796625</v>
      </c>
      <c r="C15" s="22">
        <v>1.61437737144091</v>
      </c>
      <c r="D15" s="22">
        <v>1.8642096922423</v>
      </c>
      <c r="E15" s="22">
        <v>1.548305126211183</v>
      </c>
      <c r="F15" s="22">
        <v>1.326125701389613</v>
      </c>
      <c r="G15" s="22">
        <v>2.219918526257503</v>
      </c>
      <c r="H15" s="22">
        <v>1.930984306647496</v>
      </c>
      <c r="I15" s="22">
        <v>1.487262208180171</v>
      </c>
      <c r="J15" s="22">
        <v>1.891676794480917</v>
      </c>
      <c r="K15" s="22">
        <v>1.509639766955934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114889.97000000002</v>
      </c>
      <c r="C17" s="25">
        <f aca="true" t="shared" si="2" ref="C17:L17">C18+C19+C20+C21+C22</f>
        <v>133255.94</v>
      </c>
      <c r="D17" s="25">
        <f t="shared" si="2"/>
        <v>435509.31</v>
      </c>
      <c r="E17" s="25">
        <f t="shared" si="2"/>
        <v>391150.66000000003</v>
      </c>
      <c r="F17" s="25">
        <f t="shared" si="2"/>
        <v>339793.25</v>
      </c>
      <c r="G17" s="25">
        <f t="shared" si="2"/>
        <v>243485.26</v>
      </c>
      <c r="H17" s="25">
        <f t="shared" si="2"/>
        <v>107765.76000000001</v>
      </c>
      <c r="I17" s="25">
        <f t="shared" si="2"/>
        <v>138332.27</v>
      </c>
      <c r="J17" s="25">
        <f t="shared" si="2"/>
        <v>132549.36</v>
      </c>
      <c r="K17" s="25">
        <f t="shared" si="2"/>
        <v>236739.41999999998</v>
      </c>
      <c r="L17" s="25">
        <f t="shared" si="2"/>
        <v>2273471.2</v>
      </c>
      <c r="M17"/>
    </row>
    <row r="18" spans="1:13" ht="17.25" customHeight="1">
      <c r="A18" s="26" t="s">
        <v>25</v>
      </c>
      <c r="B18" s="33">
        <f aca="true" t="shared" si="3" ref="B18:K18">ROUND(B13*B7,2)</f>
        <v>84945.72</v>
      </c>
      <c r="C18" s="33">
        <f t="shared" si="3"/>
        <v>78634.86</v>
      </c>
      <c r="D18" s="33">
        <f t="shared" si="3"/>
        <v>221978.91</v>
      </c>
      <c r="E18" s="33">
        <f t="shared" si="3"/>
        <v>240632.41</v>
      </c>
      <c r="F18" s="33">
        <f t="shared" si="3"/>
        <v>236376.68</v>
      </c>
      <c r="G18" s="33">
        <f t="shared" si="3"/>
        <v>100980.52</v>
      </c>
      <c r="H18" s="33">
        <f t="shared" si="3"/>
        <v>50709.6</v>
      </c>
      <c r="I18" s="33">
        <f t="shared" si="3"/>
        <v>90241.99</v>
      </c>
      <c r="J18" s="33">
        <f t="shared" si="3"/>
        <v>62137.84</v>
      </c>
      <c r="K18" s="33">
        <f t="shared" si="3"/>
        <v>145071.69</v>
      </c>
      <c r="L18" s="33">
        <f>SUM(B18:K18)</f>
        <v>1311710.2200000002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26192.66</v>
      </c>
      <c r="C19" s="33">
        <f t="shared" si="4"/>
        <v>48311.48</v>
      </c>
      <c r="D19" s="33">
        <f t="shared" si="4"/>
        <v>191836.33</v>
      </c>
      <c r="E19" s="33">
        <f t="shared" si="4"/>
        <v>131939.98</v>
      </c>
      <c r="F19" s="33">
        <f t="shared" si="4"/>
        <v>77088.51</v>
      </c>
      <c r="G19" s="33">
        <f t="shared" si="4"/>
        <v>123188.01</v>
      </c>
      <c r="H19" s="33">
        <f t="shared" si="4"/>
        <v>47209.84</v>
      </c>
      <c r="I19" s="33">
        <f t="shared" si="4"/>
        <v>43971.51</v>
      </c>
      <c r="J19" s="33">
        <f t="shared" si="4"/>
        <v>55406.87</v>
      </c>
      <c r="K19" s="33">
        <f t="shared" si="4"/>
        <v>73934.3</v>
      </c>
      <c r="L19" s="33">
        <f>SUM(B19:K19)</f>
        <v>819079.49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-25147.050000000003</v>
      </c>
      <c r="C25" s="33">
        <f t="shared" si="5"/>
        <v>-9354.4</v>
      </c>
      <c r="D25" s="33">
        <f t="shared" si="5"/>
        <v>-21318</v>
      </c>
      <c r="E25" s="33">
        <f t="shared" si="5"/>
        <v>-25043.7</v>
      </c>
      <c r="F25" s="33">
        <f t="shared" si="5"/>
        <v>-24310</v>
      </c>
      <c r="G25" s="33">
        <f t="shared" si="5"/>
        <v>-10010</v>
      </c>
      <c r="H25" s="33">
        <f t="shared" si="5"/>
        <v>-11830.86</v>
      </c>
      <c r="I25" s="33">
        <f t="shared" si="5"/>
        <v>-6446</v>
      </c>
      <c r="J25" s="33">
        <f t="shared" si="5"/>
        <v>-3520</v>
      </c>
      <c r="K25" s="33">
        <f t="shared" si="5"/>
        <v>-13587.2</v>
      </c>
      <c r="L25" s="33">
        <f aca="true" t="shared" si="6" ref="L25:L31">SUM(B25:K25)</f>
        <v>-150567.21000000002</v>
      </c>
      <c r="M25"/>
    </row>
    <row r="26" spans="1:13" ht="18.75" customHeight="1">
      <c r="A26" s="27" t="s">
        <v>31</v>
      </c>
      <c r="B26" s="33">
        <f>B27+B28+B29+B30</f>
        <v>-5011.6</v>
      </c>
      <c r="C26" s="33">
        <f aca="true" t="shared" si="7" ref="C26:K26">C27+C28+C29+C30</f>
        <v>-9354.4</v>
      </c>
      <c r="D26" s="33">
        <f t="shared" si="7"/>
        <v>-21318</v>
      </c>
      <c r="E26" s="33">
        <f t="shared" si="7"/>
        <v>-20451.2</v>
      </c>
      <c r="F26" s="33">
        <f t="shared" si="7"/>
        <v>-24310</v>
      </c>
      <c r="G26" s="33">
        <f t="shared" si="7"/>
        <v>-10010</v>
      </c>
      <c r="H26" s="33">
        <f t="shared" si="7"/>
        <v>-3938</v>
      </c>
      <c r="I26" s="33">
        <f t="shared" si="7"/>
        <v>-6446</v>
      </c>
      <c r="J26" s="33">
        <f t="shared" si="7"/>
        <v>-3520</v>
      </c>
      <c r="K26" s="33">
        <f t="shared" si="7"/>
        <v>-13587.2</v>
      </c>
      <c r="L26" s="33">
        <f t="shared" si="6"/>
        <v>-117946.4</v>
      </c>
      <c r="M26"/>
    </row>
    <row r="27" spans="1:13" s="36" customFormat="1" ht="18.75" customHeight="1">
      <c r="A27" s="34" t="s">
        <v>59</v>
      </c>
      <c r="B27" s="33">
        <f>-ROUND((B9)*$E$3,2)</f>
        <v>-5011.6</v>
      </c>
      <c r="C27" s="33">
        <f aca="true" t="shared" si="8" ref="C27:K27">-ROUND((C9)*$E$3,2)</f>
        <v>-9354.4</v>
      </c>
      <c r="D27" s="33">
        <f t="shared" si="8"/>
        <v>-21318</v>
      </c>
      <c r="E27" s="33">
        <f t="shared" si="8"/>
        <v>-20451.2</v>
      </c>
      <c r="F27" s="33">
        <f t="shared" si="8"/>
        <v>-24310</v>
      </c>
      <c r="G27" s="33">
        <f t="shared" si="8"/>
        <v>-10010</v>
      </c>
      <c r="H27" s="33">
        <f t="shared" si="8"/>
        <v>-3938</v>
      </c>
      <c r="I27" s="33">
        <f t="shared" si="8"/>
        <v>-6446</v>
      </c>
      <c r="J27" s="33">
        <f t="shared" si="8"/>
        <v>-3520</v>
      </c>
      <c r="K27" s="33">
        <f t="shared" si="8"/>
        <v>-13587.2</v>
      </c>
      <c r="L27" s="33">
        <f t="shared" si="6"/>
        <v>-117946.4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0</v>
      </c>
      <c r="F40" s="33">
        <v>0</v>
      </c>
      <c r="G40" s="33">
        <v>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0</v>
      </c>
      <c r="F41" s="33">
        <v>0</v>
      </c>
      <c r="G41" s="33">
        <v>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89742.92000000001</v>
      </c>
      <c r="C46" s="41">
        <f aca="true" t="shared" si="11" ref="C46:K46">IF(C17+C25+C38+C47&lt;0,0,C17+C25+C47)</f>
        <v>123901.54000000001</v>
      </c>
      <c r="D46" s="41">
        <f t="shared" si="11"/>
        <v>414191.31</v>
      </c>
      <c r="E46" s="41">
        <f t="shared" si="11"/>
        <v>366106.96</v>
      </c>
      <c r="F46" s="41">
        <f t="shared" si="11"/>
        <v>0</v>
      </c>
      <c r="G46" s="41">
        <f t="shared" si="11"/>
        <v>102.70999999999185</v>
      </c>
      <c r="H46" s="41">
        <f t="shared" si="11"/>
        <v>95934.90000000001</v>
      </c>
      <c r="I46" s="41">
        <f t="shared" si="11"/>
        <v>131886.27</v>
      </c>
      <c r="J46" s="41">
        <f t="shared" si="11"/>
        <v>129029.35999999999</v>
      </c>
      <c r="K46" s="41">
        <f t="shared" si="11"/>
        <v>223152.21999999997</v>
      </c>
      <c r="L46" s="42">
        <f>SUM(B46:K46)</f>
        <v>1574048.1899999997</v>
      </c>
      <c r="M46" s="54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33">
        <v>-519782.0700000002</v>
      </c>
      <c r="G47" s="33">
        <v>-233372.55000000002</v>
      </c>
      <c r="H47" s="18">
        <v>0</v>
      </c>
      <c r="I47" s="18">
        <v>0</v>
      </c>
      <c r="J47" s="18">
        <v>0</v>
      </c>
      <c r="K47" s="18">
        <v>0</v>
      </c>
      <c r="L47" s="42">
        <f>SUM(B47:K47)</f>
        <v>-753154.6200000002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-204298.82000000018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42">
        <f>SUM(B48:K48)</f>
        <v>-204298.82000000018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89742.92</v>
      </c>
      <c r="C52" s="41">
        <f aca="true" t="shared" si="13" ref="C52:J52">SUM(C53:C64)</f>
        <v>123901.55</v>
      </c>
      <c r="D52" s="41">
        <f t="shared" si="13"/>
        <v>414191.31</v>
      </c>
      <c r="E52" s="41">
        <f t="shared" si="13"/>
        <v>366106.96</v>
      </c>
      <c r="F52" s="41">
        <f t="shared" si="13"/>
        <v>0</v>
      </c>
      <c r="G52" s="41">
        <f t="shared" si="13"/>
        <v>102.7</v>
      </c>
      <c r="H52" s="41">
        <f t="shared" si="13"/>
        <v>95934.9</v>
      </c>
      <c r="I52" s="41">
        <f>SUM(I53:I67)</f>
        <v>131886.27</v>
      </c>
      <c r="J52" s="41">
        <f t="shared" si="13"/>
        <v>129029.36</v>
      </c>
      <c r="K52" s="41">
        <f>SUM(K53:K66)</f>
        <v>223152.22</v>
      </c>
      <c r="L52" s="46">
        <f>SUM(B52:K52)</f>
        <v>1574048.19</v>
      </c>
      <c r="M52" s="40"/>
    </row>
    <row r="53" spans="1:13" ht="18.75" customHeight="1">
      <c r="A53" s="47" t="s">
        <v>52</v>
      </c>
      <c r="B53" s="48">
        <v>89742.92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89742.92</v>
      </c>
      <c r="M53" s="40"/>
    </row>
    <row r="54" spans="1:12" ht="18.75" customHeight="1">
      <c r="A54" s="47" t="s">
        <v>62</v>
      </c>
      <c r="B54" s="17">
        <v>0</v>
      </c>
      <c r="C54" s="48">
        <v>107868.69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107868.69</v>
      </c>
    </row>
    <row r="55" spans="1:12" ht="18.75" customHeight="1">
      <c r="A55" s="47" t="s">
        <v>63</v>
      </c>
      <c r="B55" s="17">
        <v>0</v>
      </c>
      <c r="C55" s="48">
        <v>16032.86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16032.86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414191.31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414191.31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366106.96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366106.96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0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102.7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102.7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95934.9</v>
      </c>
      <c r="I60" s="17">
        <v>0</v>
      </c>
      <c r="J60" s="17">
        <v>0</v>
      </c>
      <c r="K60" s="17">
        <v>0</v>
      </c>
      <c r="L60" s="46">
        <f t="shared" si="14"/>
        <v>95934.9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129029.36</v>
      </c>
      <c r="K62" s="17">
        <v>0</v>
      </c>
      <c r="L62" s="46">
        <f t="shared" si="14"/>
        <v>129029.36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8">
        <v>101355.74</v>
      </c>
      <c r="L63" s="46">
        <f t="shared" si="14"/>
        <v>101355.74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121796.48</v>
      </c>
      <c r="L64" s="46">
        <f t="shared" si="14"/>
        <v>121796.48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131886.27</v>
      </c>
      <c r="J67" s="53">
        <v>0</v>
      </c>
      <c r="K67" s="53">
        <v>0</v>
      </c>
      <c r="L67" s="51">
        <f>SUM(B67:K67)</f>
        <v>131886.27</v>
      </c>
    </row>
    <row r="68" spans="1:11" ht="18" customHeight="1">
      <c r="A68" s="61"/>
      <c r="H68"/>
      <c r="I68"/>
      <c r="J68"/>
      <c r="K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2020-04-16T23:19:51Z</dcterms:modified>
  <cp:category/>
  <cp:version/>
  <cp:contentType/>
  <cp:contentStatus/>
</cp:coreProperties>
</file>