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<sst xmlns="http://schemas.openxmlformats.org/spreadsheetml/2006/main" count="77" uniqueCount="76">
  <si>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</si>
  <si>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</si>
  <si>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</si>
  <si>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</si>
  <si>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</si>
  <si>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</si>
  <si>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</si>
  <si>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</si>
  <si>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</si>
  <si>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</si>
  <si>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</si>
  <si>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</si>
  <si>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</si>
  <si>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</si>
  <si>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</si>
  <si>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</si>
  <si>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</si>
  <si>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</si>
  <si>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</si>
  <si>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</si>
  <si>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</si>
  <si>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</si>
  <si>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</si>
  <si>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</si>
  <si>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</si>
  <si>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</si>
  <si>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</si>
  <si>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</si>
  <si>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</si>
  <si>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</si>
  <si>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</si>
  <si>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</si>
  <si>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</si>
  <si>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</si>
  <si>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</si>
  <si>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</si>
  <si>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</si>
  <si>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</si>
  <si>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</si>
  <si>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</si>
  <si>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</si>
  <si>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</si>
  <si>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</si>
  <si>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</si>
  <si>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</si>
  <si>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</si>
  <si>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</si>
  <si>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</si>
  <si>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</si>
  <si>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</si>
  <si>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</si>
  <si>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</si>
  <si>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</si>
  <si>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</si>
  <si>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</si>
  <si>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</si>
  <si>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</si>
  <si>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</si>
  <si>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</si>
  <si>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</si>
  <si>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</si>
  <si>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</si>
  <si>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</si>
  <si>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</si>
  <si>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</si>
  <si>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</si>
  <si>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</si>
  <si>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</si>
  <si>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</si>
  <si>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</si>
  <si>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</si>
  <si>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</si>
  <si>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</si>
  <si>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</si>
  <si>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22/04/20 - VENCIMENTO 29/04/20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</si>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</sst>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27938</v>
      </c>
      <c r="C7" s="10">
        <f>C8+C11</f>
        <v>42639</v>
      </c>
      <c r="D7" s="10">
        <f aca="true" t="shared" si="0" ref="D7:K7">D8+D11</f>
        <v>103674</v>
      </c>
      <c r="E7" s="10">
        <f t="shared" si="0"/>
        <v>107480</v>
      </c>
      <c r="F7" s="10">
        <f t="shared" si="0"/>
        <v>119428</v>
      </c>
      <c r="G7" s="10">
        <f t="shared" si="0"/>
        <v>53196</v>
      </c>
      <c r="H7" s="10">
        <f t="shared" si="0"/>
        <v>22757</v>
      </c>
      <c r="I7" s="10">
        <f t="shared" si="0"/>
        <v>46143</v>
      </c>
      <c r="J7" s="10">
        <f t="shared" si="0"/>
        <v>34246</v>
      </c>
      <c r="K7" s="10">
        <f t="shared" si="0"/>
        <v>85312</v>
      </c>
      <c r="L7" s="10">
        <f>SUM(B7:K7)</f>
        <v>642813</v>
      </c>
      <c r="M7" s="11"/>
    </row>
    <row r="8" spans="1:13" ht="17.25" customHeight="1">
      <c r="A8" s="12" t="s">
        <v>18</v>
      </c>
      <c r="B8" s="13">
        <f>B9+B10</f>
        <v>1897</v>
      </c>
      <c r="C8" s="13">
        <f aca="true" t="shared" si="1" ref="C8:K8">C9+C10</f>
        <v>2993</v>
      </c>
      <c r="D8" s="13">
        <f t="shared" si="1"/>
        <v>7202</v>
      </c>
      <c r="E8" s="13">
        <f t="shared" si="1"/>
        <v>6616</v>
      </c>
      <c r="F8" s="13">
        <f t="shared" si="1"/>
        <v>7543</v>
      </c>
      <c r="G8" s="13">
        <f t="shared" si="1"/>
        <v>3663</v>
      </c>
      <c r="H8" s="13">
        <f t="shared" si="1"/>
        <v>1281</v>
      </c>
      <c r="I8" s="13">
        <f t="shared" si="1"/>
        <v>2220</v>
      </c>
      <c r="J8" s="13">
        <f t="shared" si="1"/>
        <v>1677</v>
      </c>
      <c r="K8" s="13">
        <f t="shared" si="1"/>
        <v>4809</v>
      </c>
      <c r="L8" s="13">
        <f>SUM(B8:K8)</f>
        <v>39901</v>
      </c>
      <c r="M8"/>
    </row>
    <row r="9" spans="1:13" ht="17.25" customHeight="1">
      <c r="A9" s="14" t="s">
        <v>19</v>
      </c>
      <c r="B9" s="15">
        <v>1897</v>
      </c>
      <c r="C9" s="15">
        <v>2993</v>
      </c>
      <c r="D9" s="15">
        <v>7202</v>
      </c>
      <c r="E9" s="15">
        <v>6616</v>
      </c>
      <c r="F9" s="15">
        <v>7543</v>
      </c>
      <c r="G9" s="15">
        <v>3663</v>
      </c>
      <c r="H9" s="15">
        <v>1281</v>
      </c>
      <c r="I9" s="15">
        <v>2220</v>
      </c>
      <c r="J9" s="15">
        <v>1677</v>
      </c>
      <c r="K9" s="15">
        <v>4809</v>
      </c>
      <c r="L9" s="13">
        <f>SUM(B9:K9)</f>
        <v>39901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26041</v>
      </c>
      <c r="C11" s="15">
        <v>39646</v>
      </c>
      <c r="D11" s="15">
        <v>96472</v>
      </c>
      <c r="E11" s="15">
        <v>100864</v>
      </c>
      <c r="F11" s="15">
        <v>111885</v>
      </c>
      <c r="G11" s="15">
        <v>49533</v>
      </c>
      <c r="H11" s="15">
        <v>21476</v>
      </c>
      <c r="I11" s="15">
        <v>43923</v>
      </c>
      <c r="J11" s="15">
        <v>32569</v>
      </c>
      <c r="K11" s="15">
        <v>80503</v>
      </c>
      <c r="L11" s="13">
        <f>SUM(B11:K11)</f>
        <v>602912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1.295337629502804</v>
      </c>
      <c r="C15" s="22">
        <v>1.656771547289275</v>
      </c>
      <c r="D15" s="22">
        <v>1.8887803845185</v>
      </c>
      <c r="E15" s="22">
        <v>1.537379918311443</v>
      </c>
      <c r="F15" s="22">
        <v>1.352745490129988</v>
      </c>
      <c r="G15" s="22">
        <v>2.144848454577499</v>
      </c>
      <c r="H15" s="22">
        <v>1.862746108332226</v>
      </c>
      <c r="I15" s="22">
        <v>1.476987247049785</v>
      </c>
      <c r="J15" s="22">
        <v>1.832891872621393</v>
      </c>
      <c r="K15" s="22">
        <v>1.51367045315798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212067.15</v>
      </c>
      <c r="C17" s="25">
        <f aca="true" t="shared" si="2" ref="C17:L17">C18+C19+C20+C21+C22</f>
        <v>225416.18000000002</v>
      </c>
      <c r="D17" s="25">
        <f t="shared" si="2"/>
        <v>745004.44</v>
      </c>
      <c r="E17" s="25">
        <f t="shared" si="2"/>
        <v>635839.83</v>
      </c>
      <c r="F17" s="25">
        <f t="shared" si="2"/>
        <v>560560.4099999999</v>
      </c>
      <c r="G17" s="25">
        <f t="shared" si="2"/>
        <v>433912.30999999994</v>
      </c>
      <c r="H17" s="25">
        <f t="shared" si="2"/>
        <v>179560.98999999996</v>
      </c>
      <c r="I17" s="25">
        <f t="shared" si="2"/>
        <v>230746.69</v>
      </c>
      <c r="J17" s="25">
        <f t="shared" si="2"/>
        <v>239743.55000000005</v>
      </c>
      <c r="K17" s="25">
        <f t="shared" si="2"/>
        <v>395231.59</v>
      </c>
      <c r="L17" s="25">
        <f t="shared" si="2"/>
        <v>3858083.1400000006</v>
      </c>
      <c r="M17"/>
    </row>
    <row r="18" spans="1:13" ht="17.25" customHeight="1">
      <c r="A18" s="26" t="s">
        <v>25</v>
      </c>
      <c r="B18" s="33">
        <f aca="true" t="shared" si="3" ref="B18:K18">ROUND(B13*B7,2)</f>
        <v>160819.51</v>
      </c>
      <c r="C18" s="33">
        <f t="shared" si="3"/>
        <v>132249.12</v>
      </c>
      <c r="D18" s="33">
        <f t="shared" si="3"/>
        <v>382951.02</v>
      </c>
      <c r="E18" s="33">
        <f t="shared" si="3"/>
        <v>401502.29</v>
      </c>
      <c r="F18" s="33">
        <f t="shared" si="3"/>
        <v>394924.51</v>
      </c>
      <c r="G18" s="33">
        <f t="shared" si="3"/>
        <v>193298.31</v>
      </c>
      <c r="H18" s="33">
        <f t="shared" si="3"/>
        <v>91109.93</v>
      </c>
      <c r="I18" s="33">
        <f t="shared" si="3"/>
        <v>153439.32</v>
      </c>
      <c r="J18" s="33">
        <f t="shared" si="3"/>
        <v>122614.38</v>
      </c>
      <c r="K18" s="33">
        <f t="shared" si="3"/>
        <v>249392.57</v>
      </c>
      <c r="L18" s="33">
        <f>SUM(B18:K18)</f>
        <v>2282300.96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47496.05</v>
      </c>
      <c r="C19" s="33">
        <f t="shared" si="4"/>
        <v>86857.46</v>
      </c>
      <c r="D19" s="33">
        <f t="shared" si="4"/>
        <v>340359.35</v>
      </c>
      <c r="E19" s="33">
        <f t="shared" si="4"/>
        <v>215759.27</v>
      </c>
      <c r="F19" s="33">
        <f t="shared" si="4"/>
        <v>139307.84</v>
      </c>
      <c r="G19" s="33">
        <f t="shared" si="4"/>
        <v>221297.27</v>
      </c>
      <c r="H19" s="33">
        <f t="shared" si="4"/>
        <v>78604.74</v>
      </c>
      <c r="I19" s="33">
        <f t="shared" si="4"/>
        <v>73188.6</v>
      </c>
      <c r="J19" s="33">
        <f t="shared" si="4"/>
        <v>102124.52</v>
      </c>
      <c r="K19" s="33">
        <f t="shared" si="4"/>
        <v>128105.59</v>
      </c>
      <c r="L19" s="33">
        <f>SUM(B19:K19)</f>
        <v>1433100.6900000002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-28482.25</v>
      </c>
      <c r="C25" s="33">
        <f t="shared" si="5"/>
        <v>-13169.2</v>
      </c>
      <c r="D25" s="33">
        <f t="shared" si="5"/>
        <v>-31688.8</v>
      </c>
      <c r="E25" s="33">
        <f t="shared" si="5"/>
        <v>-33702.9</v>
      </c>
      <c r="F25" s="33">
        <f t="shared" si="5"/>
        <v>-33189.2</v>
      </c>
      <c r="G25" s="33">
        <f t="shared" si="5"/>
        <v>-16117.2</v>
      </c>
      <c r="H25" s="33">
        <f t="shared" si="5"/>
        <v>-13529.259999999998</v>
      </c>
      <c r="I25" s="33">
        <f t="shared" si="5"/>
        <v>-15632.26</v>
      </c>
      <c r="J25" s="33">
        <f t="shared" si="5"/>
        <v>-7378.8</v>
      </c>
      <c r="K25" s="33">
        <f t="shared" si="5"/>
        <v>-21159.6</v>
      </c>
      <c r="L25" s="33">
        <f aca="true" t="shared" si="6" ref="L25:L31">SUM(B25:K25)</f>
        <v>-214049.47</v>
      </c>
      <c r="M25"/>
    </row>
    <row r="26" spans="1:13" ht="18.75" customHeight="1">
      <c r="A26" s="27" t="s">
        <v>31</v>
      </c>
      <c r="B26" s="33">
        <f>B27+B28+B29+B30</f>
        <v>-8346.8</v>
      </c>
      <c r="C26" s="33">
        <f aca="true" t="shared" si="7" ref="C26:K26">C27+C28+C29+C30</f>
        <v>-13169.2</v>
      </c>
      <c r="D26" s="33">
        <f t="shared" si="7"/>
        <v>-31688.8</v>
      </c>
      <c r="E26" s="33">
        <f t="shared" si="7"/>
        <v>-29110.4</v>
      </c>
      <c r="F26" s="33">
        <f t="shared" si="7"/>
        <v>-33189.2</v>
      </c>
      <c r="G26" s="33">
        <f t="shared" si="7"/>
        <v>-16117.2</v>
      </c>
      <c r="H26" s="33">
        <f t="shared" si="7"/>
        <v>-5636.4</v>
      </c>
      <c r="I26" s="33">
        <f t="shared" si="7"/>
        <v>-15632.26</v>
      </c>
      <c r="J26" s="33">
        <f t="shared" si="7"/>
        <v>-7378.8</v>
      </c>
      <c r="K26" s="33">
        <f t="shared" si="7"/>
        <v>-21159.6</v>
      </c>
      <c r="L26" s="33">
        <f t="shared" si="6"/>
        <v>-181428.66</v>
      </c>
      <c r="M26"/>
    </row>
    <row r="27" spans="1:13" s="36" customFormat="1" ht="18.75" customHeight="1">
      <c r="A27" s="34" t="s">
        <v>59</v>
      </c>
      <c r="B27" s="33">
        <f>-ROUND((B9)*$E$3,2)</f>
        <v>-8346.8</v>
      </c>
      <c r="C27" s="33">
        <f aca="true" t="shared" si="8" ref="C27:K27">-ROUND((C9)*$E$3,2)</f>
        <v>-13169.2</v>
      </c>
      <c r="D27" s="33">
        <f t="shared" si="8"/>
        <v>-31688.8</v>
      </c>
      <c r="E27" s="33">
        <f t="shared" si="8"/>
        <v>-29110.4</v>
      </c>
      <c r="F27" s="33">
        <f t="shared" si="8"/>
        <v>-33189.2</v>
      </c>
      <c r="G27" s="33">
        <f t="shared" si="8"/>
        <v>-16117.2</v>
      </c>
      <c r="H27" s="33">
        <f t="shared" si="8"/>
        <v>-5636.4</v>
      </c>
      <c r="I27" s="33">
        <f t="shared" si="8"/>
        <v>-9768</v>
      </c>
      <c r="J27" s="33">
        <f t="shared" si="8"/>
        <v>-7378.8</v>
      </c>
      <c r="K27" s="33">
        <f t="shared" si="8"/>
        <v>-21159.6</v>
      </c>
      <c r="L27" s="33">
        <f t="shared" si="6"/>
        <v>-175564.4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-5864.26</v>
      </c>
      <c r="J30" s="17">
        <v>0</v>
      </c>
      <c r="K30" s="17">
        <v>0</v>
      </c>
      <c r="L30" s="33">
        <f t="shared" si="6"/>
        <v>-5864.26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183584.9</v>
      </c>
      <c r="C46" s="41">
        <f aca="true" t="shared" si="11" ref="C46:K46">IF(C17+C25+C38+C47&lt;0,0,C17+C25+C47)</f>
        <v>212246.98</v>
      </c>
      <c r="D46" s="41">
        <f t="shared" si="11"/>
        <v>713315.6399999999</v>
      </c>
      <c r="E46" s="41">
        <f t="shared" si="11"/>
        <v>602136.9299999999</v>
      </c>
      <c r="F46" s="41">
        <f t="shared" si="11"/>
        <v>527371.21</v>
      </c>
      <c r="G46" s="41">
        <f t="shared" si="11"/>
        <v>417795.1099999999</v>
      </c>
      <c r="H46" s="41">
        <f t="shared" si="11"/>
        <v>166031.72999999995</v>
      </c>
      <c r="I46" s="41">
        <f t="shared" si="11"/>
        <v>215114.43</v>
      </c>
      <c r="J46" s="41">
        <f t="shared" si="11"/>
        <v>232364.75000000006</v>
      </c>
      <c r="K46" s="41">
        <f t="shared" si="11"/>
        <v>374071.99000000005</v>
      </c>
      <c r="L46" s="42">
        <f>SUM(B46:K46)</f>
        <v>3644033.6700000004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183584.9</v>
      </c>
      <c r="C52" s="41">
        <f aca="true" t="shared" si="13" ref="C52:J52">SUM(C53:C64)</f>
        <v>212246.98</v>
      </c>
      <c r="D52" s="41">
        <f t="shared" si="13"/>
        <v>713315.65</v>
      </c>
      <c r="E52" s="41">
        <f t="shared" si="13"/>
        <v>602136.92</v>
      </c>
      <c r="F52" s="41">
        <f t="shared" si="13"/>
        <v>527371.21</v>
      </c>
      <c r="G52" s="41">
        <f t="shared" si="13"/>
        <v>417795.1</v>
      </c>
      <c r="H52" s="41">
        <f t="shared" si="13"/>
        <v>166031.72</v>
      </c>
      <c r="I52" s="41">
        <f>SUM(I53:I67)</f>
        <v>215114.43</v>
      </c>
      <c r="J52" s="41">
        <f t="shared" si="13"/>
        <v>232364.75</v>
      </c>
      <c r="K52" s="41">
        <f>SUM(K53:K66)</f>
        <v>374071.99</v>
      </c>
      <c r="L52" s="46">
        <f>SUM(B52:K52)</f>
        <v>3644033.6500000004</v>
      </c>
      <c r="M52" s="40"/>
    </row>
    <row r="53" spans="1:13" ht="18.75" customHeight="1">
      <c r="A53" s="47" t="s">
        <v>52</v>
      </c>
      <c r="B53" s="48">
        <v>183584.9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183584.9</v>
      </c>
      <c r="M53" s="40"/>
    </row>
    <row r="54" spans="1:12" ht="18.75" customHeight="1">
      <c r="A54" s="47" t="s">
        <v>62</v>
      </c>
      <c r="B54" s="17">
        <v>0</v>
      </c>
      <c r="C54" s="48">
        <v>185121.82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185121.82</v>
      </c>
    </row>
    <row r="55" spans="1:12" ht="18.75" customHeight="1">
      <c r="A55" s="47" t="s">
        <v>63</v>
      </c>
      <c r="B55" s="17">
        <v>0</v>
      </c>
      <c r="C55" s="48">
        <v>27125.16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27125.16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713315.65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713315.65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602136.92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602136.92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527371.21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527371.21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417795.1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417795.1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166031.72</v>
      </c>
      <c r="I60" s="17">
        <v>0</v>
      </c>
      <c r="J60" s="17">
        <v>0</v>
      </c>
      <c r="K60" s="17">
        <v>0</v>
      </c>
      <c r="L60" s="46">
        <f t="shared" si="14"/>
        <v>166031.72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232364.75</v>
      </c>
      <c r="K62" s="17">
        <v>0</v>
      </c>
      <c r="L62" s="46">
        <f t="shared" si="14"/>
        <v>232364.75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191936.34</v>
      </c>
      <c r="L63" s="46">
        <f t="shared" si="14"/>
        <v>191936.34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182135.65</v>
      </c>
      <c r="L64" s="46">
        <f t="shared" si="14"/>
        <v>182135.65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215114.43</v>
      </c>
      <c r="J67" s="53">
        <v>0</v>
      </c>
      <c r="K67" s="53">
        <v>0</v>
      </c>
      <c r="L67" s="51">
        <f>SUM(B67:K67)</f>
        <v>215114.43</v>
      </c>
    </row>
    <row r="68" spans="1:11" ht="18" customHeight="1">
      <c r="A68" s="61"/>
      <c r="H68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2020-04-28T19:49:12Z</dcterms:modified>
  <cp:category/>
  <cp:version/>
  <cp:contentType/>
  <cp:contentStatus/>
</cp:coreProperties>
</file>