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<sst xmlns="http://schemas.openxmlformats.org/spreadsheetml/2006/main" count="72" uniqueCount="71">
  <si>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</si>
  <si>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</si>
  <si>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</si>
  <si>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</si>
  <si>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</si>
  <si>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</si>
  <si>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</si>
  <si>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</si>
  <si>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</si>
  <si>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</si>
  <si>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</si>
  <si>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</si>
  <si>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</si>
  <si>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</si>
  <si>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</si>
  <si>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</si>
  <si>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</si>
  <si>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</si>
  <si>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</si>
  <si>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</si>
  <si>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</si>
  <si>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</si>
  <si>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</si>
  <si>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</si>
  <si>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</si>
  <si>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</si>
  <si>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</si>
  <si>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</si>
  <si>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</si>
  <si>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</si>
  <si>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</si>
  <si>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</si>
  <si>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</si>
  <si>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</si>
  <si>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</si>
  <si>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</si>
  <si>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</si>
  <si>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</si>
  <si>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</si>
  <si>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</si>
  <si>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</si>
  <si>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</si>
  <si>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</si>
  <si>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</si>
  <si>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</si>
  <si>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</si>
  <si>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</si>
  <si>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</si>
  <si>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</si>
  <si>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</si>
  <si>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</si>
  <si>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</si>
  <si>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</si>
  <si>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</si>
  <si>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</si>
  <si>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</si>
  <si>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</si>
  <si>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</si>
  <si>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</si>
  <si>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</si>
  <si>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</si>
  <si>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</si>
  <si>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</si>
  <si>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</si>
  <si>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</si>
  <si>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</si>
  <si>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</si>
  <si>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</si>
  <si>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</si>
  <si>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</si>
  <si>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19/04/20 - VENCIMENTO 27/04/20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</si>
</sst>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70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53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52</v>
      </c>
      <c r="B4" s="59" t="s">
        <v>51</v>
      </c>
      <c r="C4" s="60"/>
      <c r="D4" s="60"/>
      <c r="E4" s="60"/>
      <c r="F4" s="60"/>
      <c r="G4" s="60"/>
      <c r="H4" s="60"/>
      <c r="I4" s="60"/>
      <c r="J4" s="60"/>
      <c r="K4" s="58" t="s">
        <v>50</v>
      </c>
    </row>
    <row r="5" spans="1:11" ht="43.5" customHeight="1">
      <c r="A5" s="58"/>
      <c r="B5" s="49" t="s">
        <v>63</v>
      </c>
      <c r="C5" s="49" t="s">
        <v>49</v>
      </c>
      <c r="D5" s="50" t="s">
        <v>64</v>
      </c>
      <c r="E5" s="50" t="s">
        <v>65</v>
      </c>
      <c r="F5" s="50" t="s">
        <v>66</v>
      </c>
      <c r="G5" s="49" t="s">
        <v>67</v>
      </c>
      <c r="H5" s="50" t="s">
        <v>64</v>
      </c>
      <c r="I5" s="49" t="s">
        <v>48</v>
      </c>
      <c r="J5" s="49" t="s">
        <v>68</v>
      </c>
      <c r="K5" s="58"/>
    </row>
    <row r="6" spans="1:11" ht="18.75" customHeight="1">
      <c r="A6" s="58"/>
      <c r="B6" s="48" t="s">
        <v>47</v>
      </c>
      <c r="C6" s="48" t="s">
        <v>46</v>
      </c>
      <c r="D6" s="48" t="s">
        <v>45</v>
      </c>
      <c r="E6" s="48" t="s">
        <v>44</v>
      </c>
      <c r="F6" s="48" t="s">
        <v>43</v>
      </c>
      <c r="G6" s="48" t="s">
        <v>42</v>
      </c>
      <c r="H6" s="48" t="s">
        <v>41</v>
      </c>
      <c r="I6" s="48" t="s">
        <v>40</v>
      </c>
      <c r="J6" s="48" t="s">
        <v>39</v>
      </c>
      <c r="K6" s="58"/>
    </row>
    <row r="7" spans="1:14" ht="16.5" customHeight="1">
      <c r="A7" s="13" t="s">
        <v>38</v>
      </c>
      <c r="B7" s="47">
        <f aca="true" t="shared" si="0" ref="B7:K7">B8+B11</f>
        <v>35834</v>
      </c>
      <c r="C7" s="47">
        <f t="shared" si="0"/>
        <v>26977</v>
      </c>
      <c r="D7" s="47">
        <f t="shared" si="0"/>
        <v>44460</v>
      </c>
      <c r="E7" s="47">
        <f t="shared" si="0"/>
        <v>20316</v>
      </c>
      <c r="F7" s="47">
        <f t="shared" si="0"/>
        <v>30178</v>
      </c>
      <c r="G7" s="47">
        <f t="shared" si="0"/>
        <v>36660</v>
      </c>
      <c r="H7" s="47">
        <f t="shared" si="0"/>
        <v>38850</v>
      </c>
      <c r="I7" s="47">
        <f t="shared" si="0"/>
        <v>47898</v>
      </c>
      <c r="J7" s="47">
        <f t="shared" si="0"/>
        <v>10029</v>
      </c>
      <c r="K7" s="47">
        <f t="shared" si="0"/>
        <v>291202</v>
      </c>
      <c r="L7" s="46"/>
      <c r="M7"/>
      <c r="N7"/>
    </row>
    <row r="8" spans="1:14" ht="16.5" customHeight="1">
      <c r="A8" s="44" t="s">
        <v>37</v>
      </c>
      <c r="B8" s="45">
        <f aca="true" t="shared" si="1" ref="B8:J8">+B9+B10</f>
        <v>2594</v>
      </c>
      <c r="C8" s="45">
        <f t="shared" si="1"/>
        <v>2125</v>
      </c>
      <c r="D8" s="45">
        <f t="shared" si="1"/>
        <v>3089</v>
      </c>
      <c r="E8" s="45">
        <f t="shared" si="1"/>
        <v>1582</v>
      </c>
      <c r="F8" s="45">
        <f t="shared" si="1"/>
        <v>2215</v>
      </c>
      <c r="G8" s="45">
        <f t="shared" si="1"/>
        <v>1660</v>
      </c>
      <c r="H8" s="45">
        <f t="shared" si="1"/>
        <v>1631</v>
      </c>
      <c r="I8" s="45">
        <f t="shared" si="1"/>
        <v>2608</v>
      </c>
      <c r="J8" s="45">
        <f t="shared" si="1"/>
        <v>258</v>
      </c>
      <c r="K8" s="38">
        <f>SUM(B8:J8)</f>
        <v>17762</v>
      </c>
      <c r="L8"/>
      <c r="M8"/>
      <c r="N8"/>
    </row>
    <row r="9" spans="1:14" ht="16.5" customHeight="1">
      <c r="A9" s="22" t="s">
        <v>36</v>
      </c>
      <c r="B9" s="45">
        <v>2592</v>
      </c>
      <c r="C9" s="45">
        <v>2124</v>
      </c>
      <c r="D9" s="45">
        <v>3089</v>
      </c>
      <c r="E9" s="45">
        <v>1581</v>
      </c>
      <c r="F9" s="45">
        <v>2213</v>
      </c>
      <c r="G9" s="45">
        <v>1660</v>
      </c>
      <c r="H9" s="45">
        <v>1631</v>
      </c>
      <c r="I9" s="45">
        <v>2607</v>
      </c>
      <c r="J9" s="45">
        <v>258</v>
      </c>
      <c r="K9" s="38">
        <f>SUM(B9:J9)</f>
        <v>17755</v>
      </c>
      <c r="L9"/>
      <c r="M9"/>
      <c r="N9"/>
    </row>
    <row r="10" spans="1:14" ht="16.5" customHeight="1">
      <c r="A10" s="22" t="s">
        <v>35</v>
      </c>
      <c r="B10" s="45">
        <v>2</v>
      </c>
      <c r="C10" s="45">
        <v>1</v>
      </c>
      <c r="D10" s="45">
        <v>0</v>
      </c>
      <c r="E10" s="45">
        <v>1</v>
      </c>
      <c r="F10" s="45">
        <v>2</v>
      </c>
      <c r="G10" s="45">
        <v>0</v>
      </c>
      <c r="H10" s="45">
        <v>0</v>
      </c>
      <c r="I10" s="45">
        <v>1</v>
      </c>
      <c r="J10" s="45">
        <v>0</v>
      </c>
      <c r="K10" s="38">
        <f>SUM(B10:J10)</f>
        <v>7</v>
      </c>
      <c r="L10"/>
      <c r="M10"/>
      <c r="N10"/>
    </row>
    <row r="11" spans="1:14" ht="16.5" customHeight="1">
      <c r="A11" s="44" t="s">
        <v>34</v>
      </c>
      <c r="B11" s="43">
        <v>33240</v>
      </c>
      <c r="C11" s="43">
        <v>24852</v>
      </c>
      <c r="D11" s="43">
        <v>41371</v>
      </c>
      <c r="E11" s="43">
        <v>18734</v>
      </c>
      <c r="F11" s="43">
        <v>27963</v>
      </c>
      <c r="G11" s="43">
        <v>35000</v>
      </c>
      <c r="H11" s="43">
        <v>37219</v>
      </c>
      <c r="I11" s="43">
        <v>45290</v>
      </c>
      <c r="J11" s="43">
        <v>9771</v>
      </c>
      <c r="K11" s="38">
        <f>SUM(B11:J11)</f>
        <v>273440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33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32</v>
      </c>
      <c r="B15" s="39">
        <v>1.50292910994704</v>
      </c>
      <c r="C15" s="39">
        <v>1.961105866413752</v>
      </c>
      <c r="D15" s="39">
        <v>1.435418104904452</v>
      </c>
      <c r="E15" s="39">
        <v>2.06328395187693</v>
      </c>
      <c r="F15" s="39">
        <v>1.665813313236907</v>
      </c>
      <c r="G15" s="39">
        <v>1.876844458506025</v>
      </c>
      <c r="H15" s="39">
        <v>1.663315637676169</v>
      </c>
      <c r="I15" s="39">
        <v>1.630505669897653</v>
      </c>
      <c r="J15" s="39">
        <v>1.706814151382118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31</v>
      </c>
      <c r="B17" s="36">
        <f aca="true" t="shared" si="2" ref="B17:J17">B18+B19+B20+B21+B22</f>
        <v>222291.11999999997</v>
      </c>
      <c r="C17" s="36">
        <f t="shared" si="2"/>
        <v>226005.31</v>
      </c>
      <c r="D17" s="36">
        <f t="shared" si="2"/>
        <v>288946.13</v>
      </c>
      <c r="E17" s="36">
        <f t="shared" si="2"/>
        <v>178397.64</v>
      </c>
      <c r="F17" s="36">
        <f t="shared" si="2"/>
        <v>215849.37</v>
      </c>
      <c r="G17" s="36">
        <f t="shared" si="2"/>
        <v>281174.10000000003</v>
      </c>
      <c r="H17" s="36">
        <f t="shared" si="2"/>
        <v>220306.33</v>
      </c>
      <c r="I17" s="36">
        <f t="shared" si="2"/>
        <v>300107.32999999996</v>
      </c>
      <c r="J17" s="36">
        <f t="shared" si="2"/>
        <v>71853</v>
      </c>
      <c r="K17" s="36">
        <f aca="true" t="shared" si="3" ref="K17:K22">SUM(B17:J17)</f>
        <v>2004930.33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121864.27</v>
      </c>
      <c r="C18" s="30">
        <f t="shared" si="4"/>
        <v>100707.84</v>
      </c>
      <c r="D18" s="30">
        <f t="shared" si="4"/>
        <v>183855.44</v>
      </c>
      <c r="E18" s="30">
        <f t="shared" si="4"/>
        <v>73141.66</v>
      </c>
      <c r="F18" s="30">
        <f t="shared" si="4"/>
        <v>114896.7</v>
      </c>
      <c r="G18" s="30">
        <f t="shared" si="4"/>
        <v>141122.67</v>
      </c>
      <c r="H18" s="30">
        <f t="shared" si="4"/>
        <v>119215.11</v>
      </c>
      <c r="I18" s="30">
        <f t="shared" si="4"/>
        <v>148368.84</v>
      </c>
      <c r="J18" s="30">
        <f t="shared" si="4"/>
        <v>35196.78</v>
      </c>
      <c r="K18" s="30">
        <f t="shared" si="3"/>
        <v>1038369.3099999999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61289.09</v>
      </c>
      <c r="C19" s="30">
        <f t="shared" si="5"/>
        <v>96790.9</v>
      </c>
      <c r="D19" s="30">
        <f t="shared" si="5"/>
        <v>80053.99</v>
      </c>
      <c r="E19" s="30">
        <f t="shared" si="5"/>
        <v>77770.35</v>
      </c>
      <c r="F19" s="30">
        <f t="shared" si="5"/>
        <v>76499.75</v>
      </c>
      <c r="G19" s="30">
        <f t="shared" si="5"/>
        <v>123742.63</v>
      </c>
      <c r="H19" s="30">
        <f t="shared" si="5"/>
        <v>79077.25</v>
      </c>
      <c r="I19" s="30">
        <f t="shared" si="5"/>
        <v>93547.39</v>
      </c>
      <c r="J19" s="30">
        <f t="shared" si="5"/>
        <v>24877.58</v>
      </c>
      <c r="K19" s="30">
        <f t="shared" si="3"/>
        <v>713648.9299999999</v>
      </c>
      <c r="L19"/>
      <c r="M19"/>
      <c r="N19"/>
    </row>
    <row r="20" spans="1:14" ht="16.5" customHeight="1">
      <c r="A20" s="18" t="s">
        <v>28</v>
      </c>
      <c r="B20" s="30">
        <v>37769.77</v>
      </c>
      <c r="C20" s="30">
        <v>28506.57</v>
      </c>
      <c r="D20" s="30">
        <v>25036.7</v>
      </c>
      <c r="E20" s="30">
        <v>26117.64</v>
      </c>
      <c r="F20" s="30">
        <v>23084.93</v>
      </c>
      <c r="G20" s="30">
        <v>16308.8</v>
      </c>
      <c r="H20" s="30">
        <v>22013.97</v>
      </c>
      <c r="I20" s="30">
        <v>58191.1</v>
      </c>
      <c r="J20" s="30">
        <v>11778.64</v>
      </c>
      <c r="K20" s="30">
        <f t="shared" si="3"/>
        <v>248808.12</v>
      </c>
      <c r="L20"/>
      <c r="M20"/>
      <c r="N20"/>
    </row>
    <row r="21" spans="1:14" ht="16.5" customHeight="1">
      <c r="A21" s="18" t="s">
        <v>27</v>
      </c>
      <c r="B21" s="30">
        <v>1367.99</v>
      </c>
      <c r="C21" s="34">
        <v>0</v>
      </c>
      <c r="D21" s="34">
        <v>0</v>
      </c>
      <c r="E21" s="30">
        <v>1367.99</v>
      </c>
      <c r="F21" s="30">
        <v>1367.99</v>
      </c>
      <c r="G21" s="34">
        <v>0</v>
      </c>
      <c r="H21" s="34">
        <v>0</v>
      </c>
      <c r="I21" s="34">
        <v>0</v>
      </c>
      <c r="J21" s="34">
        <v>0</v>
      </c>
      <c r="K21" s="17">
        <f t="shared" si="3"/>
        <v>4103.97</v>
      </c>
      <c r="L21"/>
      <c r="M21"/>
      <c r="N21"/>
    </row>
    <row r="22" spans="1:14" ht="16.5" customHeight="1">
      <c r="A22" s="18" t="s">
        <v>26</v>
      </c>
      <c r="B22" s="34">
        <v>0</v>
      </c>
      <c r="C22" s="34">
        <v>0</v>
      </c>
      <c r="D22" s="30">
        <v>0</v>
      </c>
      <c r="E22" s="30">
        <v>0</v>
      </c>
      <c r="F22" s="34">
        <v>0</v>
      </c>
      <c r="G22" s="30">
        <v>0</v>
      </c>
      <c r="H22" s="30">
        <v>0</v>
      </c>
      <c r="I22" s="34">
        <v>0</v>
      </c>
      <c r="J22" s="30">
        <v>0</v>
      </c>
      <c r="K22" s="30">
        <f t="shared" si="3"/>
        <v>0</v>
      </c>
      <c r="L22"/>
      <c r="M22"/>
      <c r="N22"/>
    </row>
    <row r="23" spans="1:11" ht="12" customHeight="1">
      <c r="A23" s="33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ht="12" customHeight="1">
      <c r="A24" s="18"/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1:14" ht="16.5" customHeight="1">
      <c r="A25" s="16" t="s">
        <v>25</v>
      </c>
      <c r="B25" s="30">
        <f aca="true" t="shared" si="6" ref="B25:J25">+B26+B31+B43</f>
        <v>-11404.8</v>
      </c>
      <c r="C25" s="30">
        <f t="shared" si="6"/>
        <v>-9345.6</v>
      </c>
      <c r="D25" s="30">
        <f t="shared" si="6"/>
        <v>-32217.760000000002</v>
      </c>
      <c r="E25" s="30">
        <f t="shared" si="6"/>
        <v>-6956.4</v>
      </c>
      <c r="F25" s="30">
        <f t="shared" si="6"/>
        <v>-9737.2</v>
      </c>
      <c r="G25" s="30">
        <f t="shared" si="6"/>
        <v>-7304</v>
      </c>
      <c r="H25" s="30">
        <f t="shared" si="6"/>
        <v>-7176.4</v>
      </c>
      <c r="I25" s="30">
        <f t="shared" si="6"/>
        <v>-11470.8</v>
      </c>
      <c r="J25" s="30">
        <f t="shared" si="6"/>
        <v>-6527.38</v>
      </c>
      <c r="K25" s="30">
        <f aca="true" t="shared" si="7" ref="K25:K33">SUM(B25:J25)</f>
        <v>-102140.34000000001</v>
      </c>
      <c r="L25"/>
      <c r="M25"/>
      <c r="N25"/>
    </row>
    <row r="26" spans="1:14" ht="16.5" customHeight="1">
      <c r="A26" s="18" t="s">
        <v>24</v>
      </c>
      <c r="B26" s="30">
        <f aca="true" t="shared" si="8" ref="B26:J26">B27+B28+B29+B30</f>
        <v>-11404.8</v>
      </c>
      <c r="C26" s="30">
        <f t="shared" si="8"/>
        <v>-9345.6</v>
      </c>
      <c r="D26" s="30">
        <f t="shared" si="8"/>
        <v>-13591.6</v>
      </c>
      <c r="E26" s="30">
        <f t="shared" si="8"/>
        <v>-6956.4</v>
      </c>
      <c r="F26" s="30">
        <f t="shared" si="8"/>
        <v>-9737.2</v>
      </c>
      <c r="G26" s="30">
        <f t="shared" si="8"/>
        <v>-7304</v>
      </c>
      <c r="H26" s="30">
        <f t="shared" si="8"/>
        <v>-7176.4</v>
      </c>
      <c r="I26" s="30">
        <f t="shared" si="8"/>
        <v>-11470.8</v>
      </c>
      <c r="J26" s="30">
        <f t="shared" si="8"/>
        <v>-1135.2</v>
      </c>
      <c r="K26" s="30">
        <f t="shared" si="7"/>
        <v>-78122</v>
      </c>
      <c r="L26"/>
      <c r="M26"/>
      <c r="N26"/>
    </row>
    <row r="27" spans="1:14" s="23" customFormat="1" ht="16.5" customHeight="1">
      <c r="A27" s="29" t="s">
        <v>60</v>
      </c>
      <c r="B27" s="30">
        <f>-ROUND((B9)*$E$3,2)</f>
        <v>-11404.8</v>
      </c>
      <c r="C27" s="30">
        <f aca="true" t="shared" si="9" ref="C27:J27">-ROUND((C9)*$E$3,2)</f>
        <v>-9345.6</v>
      </c>
      <c r="D27" s="30">
        <f t="shared" si="9"/>
        <v>-13591.6</v>
      </c>
      <c r="E27" s="30">
        <f t="shared" si="9"/>
        <v>-6956.4</v>
      </c>
      <c r="F27" s="30">
        <f t="shared" si="9"/>
        <v>-9737.2</v>
      </c>
      <c r="G27" s="30">
        <f t="shared" si="9"/>
        <v>-7304</v>
      </c>
      <c r="H27" s="30">
        <f t="shared" si="9"/>
        <v>-7176.4</v>
      </c>
      <c r="I27" s="30">
        <f t="shared" si="9"/>
        <v>-11470.8</v>
      </c>
      <c r="J27" s="30">
        <f t="shared" si="9"/>
        <v>-1135.2</v>
      </c>
      <c r="K27" s="30">
        <f t="shared" si="7"/>
        <v>-78122</v>
      </c>
      <c r="L27" s="28"/>
      <c r="M27"/>
      <c r="N27"/>
    </row>
    <row r="28" spans="1:14" ht="16.5" customHeight="1">
      <c r="A28" s="25" t="s">
        <v>23</v>
      </c>
      <c r="B28" s="26">
        <v>0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30">
        <f t="shared" si="7"/>
        <v>0</v>
      </c>
      <c r="L28"/>
      <c r="M28"/>
      <c r="N28"/>
    </row>
    <row r="29" spans="1:14" ht="16.5" customHeight="1">
      <c r="A29" s="25" t="s">
        <v>22</v>
      </c>
      <c r="B29" s="30">
        <v>0</v>
      </c>
      <c r="C29" s="30">
        <v>0</v>
      </c>
      <c r="D29" s="30">
        <v>0</v>
      </c>
      <c r="E29" s="30">
        <v>0</v>
      </c>
      <c r="F29" s="26">
        <v>0</v>
      </c>
      <c r="G29" s="30">
        <v>0</v>
      </c>
      <c r="H29" s="30">
        <v>0</v>
      </c>
      <c r="I29" s="30">
        <v>0</v>
      </c>
      <c r="J29" s="30">
        <v>0</v>
      </c>
      <c r="K29" s="30">
        <f t="shared" si="7"/>
        <v>0</v>
      </c>
      <c r="L29"/>
      <c r="M29"/>
      <c r="N29"/>
    </row>
    <row r="30" spans="1:14" ht="16.5" customHeight="1">
      <c r="A30" s="25" t="s">
        <v>21</v>
      </c>
      <c r="B30" s="30">
        <v>0</v>
      </c>
      <c r="C30" s="30">
        <v>0</v>
      </c>
      <c r="D30" s="30">
        <v>0</v>
      </c>
      <c r="E30" s="30">
        <v>0</v>
      </c>
      <c r="F30" s="26">
        <v>0</v>
      </c>
      <c r="G30" s="30">
        <v>0</v>
      </c>
      <c r="H30" s="30">
        <v>0</v>
      </c>
      <c r="I30" s="30">
        <v>0</v>
      </c>
      <c r="J30" s="30">
        <v>0</v>
      </c>
      <c r="K30" s="30">
        <f t="shared" si="7"/>
        <v>0</v>
      </c>
      <c r="L30"/>
      <c r="M30"/>
      <c r="N30"/>
    </row>
    <row r="31" spans="1:14" s="23" customFormat="1" ht="16.5" customHeight="1">
      <c r="A31" s="18" t="s">
        <v>20</v>
      </c>
      <c r="B31" s="27">
        <f aca="true" t="shared" si="10" ref="B31:J31">SUM(B32:B41)</f>
        <v>0</v>
      </c>
      <c r="C31" s="27">
        <f t="shared" si="10"/>
        <v>0</v>
      </c>
      <c r="D31" s="27">
        <f t="shared" si="10"/>
        <v>-18626.16</v>
      </c>
      <c r="E31" s="27">
        <f t="shared" si="10"/>
        <v>0</v>
      </c>
      <c r="F31" s="27">
        <f t="shared" si="10"/>
        <v>0</v>
      </c>
      <c r="G31" s="27">
        <f t="shared" si="10"/>
        <v>0</v>
      </c>
      <c r="H31" s="27">
        <f t="shared" si="10"/>
        <v>0</v>
      </c>
      <c r="I31" s="27">
        <f t="shared" si="10"/>
        <v>0</v>
      </c>
      <c r="J31" s="27">
        <f t="shared" si="10"/>
        <v>-5392.18</v>
      </c>
      <c r="K31" s="30">
        <f t="shared" si="7"/>
        <v>-24018.34</v>
      </c>
      <c r="L31"/>
      <c r="M31"/>
      <c r="N31"/>
    </row>
    <row r="32" spans="1:14" ht="16.5" customHeight="1">
      <c r="A32" s="25" t="s">
        <v>19</v>
      </c>
      <c r="B32" s="17">
        <v>0</v>
      </c>
      <c r="C32" s="17">
        <v>0</v>
      </c>
      <c r="D32" s="27">
        <v>-18626.16</v>
      </c>
      <c r="E32" s="26">
        <v>0</v>
      </c>
      <c r="F32" s="26">
        <v>0</v>
      </c>
      <c r="G32" s="17">
        <v>0</v>
      </c>
      <c r="H32" s="26">
        <v>0</v>
      </c>
      <c r="I32" s="17">
        <v>0</v>
      </c>
      <c r="J32" s="27">
        <v>-5392.18</v>
      </c>
      <c r="K32" s="30">
        <f t="shared" si="7"/>
        <v>-24018.34</v>
      </c>
      <c r="L32"/>
      <c r="M32"/>
      <c r="N32"/>
    </row>
    <row r="33" spans="1:14" ht="16.5" customHeight="1">
      <c r="A33" s="25" t="s">
        <v>18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5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5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3" customFormat="1" ht="16.5" customHeight="1">
      <c r="A38" s="25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4"/>
    </row>
    <row r="39" spans="1:14" s="23" customFormat="1" ht="16.5" customHeight="1">
      <c r="A39" s="25" t="s">
        <v>12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f>SUM(B39:J39)</f>
        <v>0</v>
      </c>
      <c r="L39" s="24"/>
      <c r="M39"/>
      <c r="N39"/>
    </row>
    <row r="40" spans="1:14" s="23" customFormat="1" ht="16.5" customHeight="1">
      <c r="A40" s="25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4"/>
      <c r="M40"/>
      <c r="N40"/>
    </row>
    <row r="41" spans="1:14" s="23" customFormat="1" ht="16.5" customHeight="1">
      <c r="A41" s="25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2" ht="12" customHeight="1">
      <c r="A42" s="22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1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1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0"/>
      <c r="L44" s="9"/>
    </row>
    <row r="45" spans="1:12" ht="16.5" customHeight="1">
      <c r="A45" s="16" t="s">
        <v>8</v>
      </c>
      <c r="B45" s="27">
        <f>IF(B17+B25+B46&lt;0,0,B17+B25+B46)</f>
        <v>210886.31999999998</v>
      </c>
      <c r="C45" s="27">
        <f aca="true" t="shared" si="11" ref="C45:J45">IF(C17+C25+C46&lt;0,0,C17+C25+C46)</f>
        <v>216659.71</v>
      </c>
      <c r="D45" s="27">
        <f t="shared" si="11"/>
        <v>256728.37</v>
      </c>
      <c r="E45" s="27">
        <f t="shared" si="11"/>
        <v>171441.24000000002</v>
      </c>
      <c r="F45" s="27">
        <f t="shared" si="11"/>
        <v>206112.16999999998</v>
      </c>
      <c r="G45" s="27">
        <f t="shared" si="11"/>
        <v>273870.10000000003</v>
      </c>
      <c r="H45" s="27">
        <f t="shared" si="11"/>
        <v>213129.93</v>
      </c>
      <c r="I45" s="27">
        <f t="shared" si="11"/>
        <v>288636.52999999997</v>
      </c>
      <c r="J45" s="27">
        <f t="shared" si="11"/>
        <v>65325.62</v>
      </c>
      <c r="K45" s="20">
        <f>SUM(B45:J45)</f>
        <v>1902789.99</v>
      </c>
      <c r="L45" s="55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27">
        <f>IF(B17+B25+B46&gt;0,0,B17+B25+B46)</f>
        <v>0</v>
      </c>
      <c r="C47" s="27">
        <f aca="true" t="shared" si="12" ref="C47:J47">IF(C17+C25+C46&gt;0,0,C17+C25+C46)</f>
        <v>0</v>
      </c>
      <c r="D47" s="27">
        <f t="shared" si="12"/>
        <v>0</v>
      </c>
      <c r="E47" s="27">
        <f t="shared" si="12"/>
        <v>0</v>
      </c>
      <c r="F47" s="27">
        <f t="shared" si="12"/>
        <v>0</v>
      </c>
      <c r="G47" s="27">
        <f t="shared" si="12"/>
        <v>0</v>
      </c>
      <c r="H47" s="27">
        <f t="shared" si="12"/>
        <v>0</v>
      </c>
      <c r="I47" s="27">
        <f t="shared" si="12"/>
        <v>0</v>
      </c>
      <c r="J47" s="27">
        <f t="shared" si="12"/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3" ref="B51:J51">SUM(B52:B63)</f>
        <v>210886.31</v>
      </c>
      <c r="C51" s="10">
        <f t="shared" si="13"/>
        <v>216659.7</v>
      </c>
      <c r="D51" s="10">
        <f t="shared" si="13"/>
        <v>256728.37</v>
      </c>
      <c r="E51" s="10">
        <f t="shared" si="13"/>
        <v>171441.25</v>
      </c>
      <c r="F51" s="10">
        <f t="shared" si="13"/>
        <v>206112.17</v>
      </c>
      <c r="G51" s="10">
        <f t="shared" si="13"/>
        <v>273870.1</v>
      </c>
      <c r="H51" s="10">
        <f t="shared" si="13"/>
        <v>213129.93</v>
      </c>
      <c r="I51" s="10">
        <f>SUM(I52:I64)</f>
        <v>288636.55</v>
      </c>
      <c r="J51" s="10">
        <f t="shared" si="13"/>
        <v>65325.61</v>
      </c>
      <c r="K51" s="5">
        <f>SUM(K52:K64)</f>
        <v>1902789.99</v>
      </c>
      <c r="L51" s="9"/>
    </row>
    <row r="52" spans="1:11" ht="16.5" customHeight="1">
      <c r="A52" s="7" t="s">
        <v>61</v>
      </c>
      <c r="B52" s="8">
        <v>183660.89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4" ref="K52:K63">SUM(B52:J52)</f>
        <v>183660.89</v>
      </c>
    </row>
    <row r="53" spans="1:11" ht="16.5" customHeight="1">
      <c r="A53" s="7" t="s">
        <v>62</v>
      </c>
      <c r="B53" s="8">
        <v>27225.42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4"/>
        <v>27225.42</v>
      </c>
    </row>
    <row r="54" spans="1:11" ht="16.5" customHeight="1">
      <c r="A54" s="7" t="s">
        <v>4</v>
      </c>
      <c r="B54" s="6">
        <v>0</v>
      </c>
      <c r="C54" s="8">
        <v>216659.7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4"/>
        <v>216659.7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256728.37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256728.37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171441.25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171441.25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206112.17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206112.17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273870.1</v>
      </c>
      <c r="H58" s="6">
        <v>0</v>
      </c>
      <c r="I58" s="6">
        <v>0</v>
      </c>
      <c r="J58" s="6">
        <v>0</v>
      </c>
      <c r="K58" s="5">
        <f t="shared" si="14"/>
        <v>273870.1</v>
      </c>
    </row>
    <row r="59" spans="1:11" ht="16.5" customHeight="1">
      <c r="A59" s="7" t="s">
        <v>54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213129.93</v>
      </c>
      <c r="I59" s="6">
        <v>0</v>
      </c>
      <c r="J59" s="6">
        <v>0</v>
      </c>
      <c r="K59" s="5">
        <f t="shared" si="14"/>
        <v>213129.93</v>
      </c>
    </row>
    <row r="60" spans="1:11" ht="16.5" customHeight="1">
      <c r="A60" s="7" t="s">
        <v>55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0</v>
      </c>
    </row>
    <row r="61" spans="1:11" ht="16.5" customHeight="1">
      <c r="A61" s="7" t="s">
        <v>56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94788.24</v>
      </c>
      <c r="J61" s="6">
        <v>0</v>
      </c>
      <c r="K61" s="5">
        <f t="shared" si="14"/>
        <v>94788.24</v>
      </c>
    </row>
    <row r="62" spans="1:11" ht="16.5" customHeight="1">
      <c r="A62" s="7" t="s">
        <v>57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193848.31</v>
      </c>
      <c r="J62" s="6">
        <v>0</v>
      </c>
      <c r="K62" s="5">
        <f t="shared" si="14"/>
        <v>193848.31</v>
      </c>
    </row>
    <row r="63" spans="1:11" ht="16.5" customHeight="1">
      <c r="A63" s="7" t="s">
        <v>58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65325.61</v>
      </c>
      <c r="K63" s="5">
        <f t="shared" si="14"/>
        <v>65325.61</v>
      </c>
    </row>
    <row r="64" spans="1:11" ht="18" customHeight="1">
      <c r="A64" s="4" t="s">
        <v>69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2020-04-25T00:06:20Z</dcterms:modified>
  <cp:category/>
  <cp:version/>
  <cp:contentType/>
  <cp:contentStatus/>
</cp:coreProperties>
</file>