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<sst xmlns="http://schemas.openxmlformats.org/spreadsheetml/2006/main" count="77" uniqueCount="74">
  <si>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</si>
  <si>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</si>
  <si>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</si>
  <si>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</si>
  <si>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</si>
  <si>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</si>
  <si>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</si>
  <si>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</si>
  <si>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</si>
  <si>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</si>
  <si>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</si>
  <si>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</si>
  <si>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</si>
  <si>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</si>
  <si>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</si>
  <si>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</si>
  <si>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</si>
  <si>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</si>
  <si>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</si>
  <si>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</si>
  <si>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</si>
  <si>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</si>
  <si>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</si>
  <si>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</si>
  <si>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</si>
  <si>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</si>
  <si>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</si>
  <si>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</si>
  <si>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</si>
  <si>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</si>
  <si>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</si>
  <si>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</si>
  <si>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</si>
  <si>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</si>
  <si>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</si>
  <si>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</si>
  <si>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</si>
  <si>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</si>
  <si>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</si>
  <si>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</si>
  <si>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</si>
  <si>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</si>
  <si>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</si>
  <si>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</si>
  <si>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</si>
  <si>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</si>
  <si>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</si>
  <si>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</si>
  <si>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</si>
  <si>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</si>
  <si>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</si>
  <si>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</si>
  <si>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</si>
  <si>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</si>
  <si>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</si>
  <si>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</si>
  <si>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</si>
  <si>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</si>
  <si>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</si>
  <si>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</si>
  <si>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</si>
  <si>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</si>
  <si>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</si>
  <si>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</si>
  <si>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</si>
  <si>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</si>
  <si>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</si>
  <si>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</si>
  <si>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</si>
  <si>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</si>
  <si>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</si>
  <si>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</si>
  <si>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</si>
  <si>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25/04/20 - VENCIMENTO 04/05/20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</si>
</sst>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119139</v>
      </c>
      <c r="C7" s="9">
        <f t="shared" si="0"/>
        <v>76783</v>
      </c>
      <c r="D7" s="9">
        <f t="shared" si="0"/>
        <v>95574</v>
      </c>
      <c r="E7" s="9">
        <f t="shared" si="0"/>
        <v>17233</v>
      </c>
      <c r="F7" s="9">
        <f t="shared" si="0"/>
        <v>55295</v>
      </c>
      <c r="G7" s="9">
        <f t="shared" si="0"/>
        <v>97848</v>
      </c>
      <c r="H7" s="9">
        <f t="shared" si="0"/>
        <v>12740</v>
      </c>
      <c r="I7" s="9">
        <f t="shared" si="0"/>
        <v>74765</v>
      </c>
      <c r="J7" s="9">
        <f t="shared" si="0"/>
        <v>70777</v>
      </c>
      <c r="K7" s="9">
        <f t="shared" si="0"/>
        <v>107388</v>
      </c>
      <c r="L7" s="9">
        <f t="shared" si="0"/>
        <v>83393</v>
      </c>
      <c r="M7" s="9">
        <f t="shared" si="0"/>
        <v>30314</v>
      </c>
      <c r="N7" s="9">
        <f t="shared" si="0"/>
        <v>19814</v>
      </c>
      <c r="O7" s="9">
        <f t="shared" si="0"/>
        <v>861063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7298</v>
      </c>
      <c r="C8" s="11">
        <f t="shared" si="1"/>
        <v>5411</v>
      </c>
      <c r="D8" s="11">
        <f t="shared" si="1"/>
        <v>4972</v>
      </c>
      <c r="E8" s="11">
        <f t="shared" si="1"/>
        <v>666</v>
      </c>
      <c r="F8" s="11">
        <f t="shared" si="1"/>
        <v>2774</v>
      </c>
      <c r="G8" s="11">
        <f t="shared" si="1"/>
        <v>5453</v>
      </c>
      <c r="H8" s="11">
        <f t="shared" si="1"/>
        <v>713</v>
      </c>
      <c r="I8" s="11">
        <f t="shared" si="1"/>
        <v>5157</v>
      </c>
      <c r="J8" s="11">
        <f t="shared" si="1"/>
        <v>4899</v>
      </c>
      <c r="K8" s="11">
        <f t="shared" si="1"/>
        <v>5032</v>
      </c>
      <c r="L8" s="11">
        <f t="shared" si="1"/>
        <v>4145</v>
      </c>
      <c r="M8" s="11">
        <f t="shared" si="1"/>
        <v>1413</v>
      </c>
      <c r="N8" s="11">
        <f t="shared" si="1"/>
        <v>1126</v>
      </c>
      <c r="O8" s="11">
        <f t="shared" si="1"/>
        <v>49059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7298</v>
      </c>
      <c r="C9" s="11">
        <v>5411</v>
      </c>
      <c r="D9" s="11">
        <v>4972</v>
      </c>
      <c r="E9" s="11">
        <v>666</v>
      </c>
      <c r="F9" s="11">
        <v>2774</v>
      </c>
      <c r="G9" s="11">
        <v>5453</v>
      </c>
      <c r="H9" s="11">
        <v>709</v>
      </c>
      <c r="I9" s="11">
        <v>5157</v>
      </c>
      <c r="J9" s="11">
        <v>4899</v>
      </c>
      <c r="K9" s="11">
        <v>5032</v>
      </c>
      <c r="L9" s="11">
        <v>4145</v>
      </c>
      <c r="M9" s="11">
        <v>1410</v>
      </c>
      <c r="N9" s="11">
        <v>1126</v>
      </c>
      <c r="O9" s="11">
        <f>SUM(B9:N9)</f>
        <v>49052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0</v>
      </c>
      <c r="J10" s="13">
        <v>0</v>
      </c>
      <c r="K10" s="13">
        <v>0</v>
      </c>
      <c r="L10" s="13">
        <v>0</v>
      </c>
      <c r="M10" s="13">
        <v>3</v>
      </c>
      <c r="N10" s="13">
        <v>0</v>
      </c>
      <c r="O10" s="11">
        <f>SUM(B10:N10)</f>
        <v>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111841</v>
      </c>
      <c r="C11" s="13">
        <v>71372</v>
      </c>
      <c r="D11" s="13">
        <v>90602</v>
      </c>
      <c r="E11" s="13">
        <v>16567</v>
      </c>
      <c r="F11" s="13">
        <v>52521</v>
      </c>
      <c r="G11" s="13">
        <v>92395</v>
      </c>
      <c r="H11" s="13">
        <v>12027</v>
      </c>
      <c r="I11" s="13">
        <v>69608</v>
      </c>
      <c r="J11" s="13">
        <v>65878</v>
      </c>
      <c r="K11" s="13">
        <v>102356</v>
      </c>
      <c r="L11" s="13">
        <v>79248</v>
      </c>
      <c r="M11" s="13">
        <v>28901</v>
      </c>
      <c r="N11" s="13">
        <v>18688</v>
      </c>
      <c r="O11" s="11">
        <f>SUM(B11:N11)</f>
        <v>812004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1.649465988115632</v>
      </c>
      <c r="C15" s="19">
        <v>1.733648742486702</v>
      </c>
      <c r="D15" s="19">
        <v>1.389550387944198</v>
      </c>
      <c r="E15" s="19">
        <v>1.389028861720657</v>
      </c>
      <c r="F15" s="19">
        <v>1.839707808966863</v>
      </c>
      <c r="G15" s="19">
        <v>2.716813204466853</v>
      </c>
      <c r="H15" s="19">
        <v>1.997902779162223</v>
      </c>
      <c r="I15" s="19">
        <v>1.697583319272466</v>
      </c>
      <c r="J15" s="19">
        <v>1.393935923671292</v>
      </c>
      <c r="K15" s="19">
        <v>2.018341292726751</v>
      </c>
      <c r="L15" s="19">
        <v>1.537109100958025</v>
      </c>
      <c r="M15" s="19">
        <v>1.476038121589463</v>
      </c>
      <c r="N15" s="19">
        <v>1.503713799706481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512281.93999999994</v>
      </c>
      <c r="C17" s="24">
        <f aca="true" t="shared" si="2" ref="C17:O17">C18+C19+C20+C21+C22+C23</f>
        <v>369403.41</v>
      </c>
      <c r="D17" s="24">
        <f t="shared" si="2"/>
        <v>293137.85</v>
      </c>
      <c r="E17" s="24">
        <f t="shared" si="2"/>
        <v>95288.87</v>
      </c>
      <c r="F17" s="24">
        <f t="shared" si="2"/>
        <v>269780.82999999996</v>
      </c>
      <c r="G17" s="24">
        <f t="shared" si="2"/>
        <v>551087.74</v>
      </c>
      <c r="H17" s="24">
        <f t="shared" si="2"/>
        <v>70560.31</v>
      </c>
      <c r="I17" s="24">
        <f t="shared" si="2"/>
        <v>343501.1</v>
      </c>
      <c r="J17" s="24">
        <f t="shared" si="2"/>
        <v>272788.03</v>
      </c>
      <c r="K17" s="24">
        <f t="shared" si="2"/>
        <v>541660.11</v>
      </c>
      <c r="L17" s="24">
        <f t="shared" si="2"/>
        <v>382761.73</v>
      </c>
      <c r="M17" s="24">
        <f t="shared" si="2"/>
        <v>167347.30000000002</v>
      </c>
      <c r="N17" s="24">
        <f t="shared" si="2"/>
        <v>92642.94</v>
      </c>
      <c r="O17" s="24">
        <f t="shared" si="2"/>
        <v>3962242.16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266180.35</v>
      </c>
      <c r="C18" s="22">
        <f t="shared" si="3"/>
        <v>177176.77</v>
      </c>
      <c r="D18" s="22">
        <f t="shared" si="3"/>
        <v>193365.32</v>
      </c>
      <c r="E18" s="22">
        <f t="shared" si="3"/>
        <v>59645.14</v>
      </c>
      <c r="F18" s="22">
        <f t="shared" si="3"/>
        <v>129622.54</v>
      </c>
      <c r="G18" s="22">
        <f t="shared" si="3"/>
        <v>188562.88</v>
      </c>
      <c r="H18" s="22">
        <f t="shared" si="3"/>
        <v>32918.89</v>
      </c>
      <c r="I18" s="22">
        <f t="shared" si="3"/>
        <v>171152.04</v>
      </c>
      <c r="J18" s="22">
        <f t="shared" si="3"/>
        <v>163077.29</v>
      </c>
      <c r="K18" s="22">
        <f t="shared" si="3"/>
        <v>234041.41</v>
      </c>
      <c r="L18" s="22">
        <f t="shared" si="3"/>
        <v>206848</v>
      </c>
      <c r="M18" s="22">
        <f t="shared" si="3"/>
        <v>86864.77</v>
      </c>
      <c r="N18" s="22">
        <f t="shared" si="3"/>
        <v>51310.33</v>
      </c>
      <c r="O18" s="27">
        <f aca="true" t="shared" si="4" ref="O18:O23">SUM(B18:N18)</f>
        <v>1960765.73</v>
      </c>
    </row>
    <row r="19" spans="1:23" ht="18.75" customHeight="1">
      <c r="A19" s="26" t="s">
        <v>36</v>
      </c>
      <c r="B19" s="16">
        <f>IF(B15&lt;&gt;0,ROUND((B15-1)*B18,2),0)</f>
        <v>172875.08</v>
      </c>
      <c r="C19" s="22">
        <f aca="true" t="shared" si="5" ref="C19:N19">IF(C15&lt;&gt;0,ROUND((C15-1)*C18,2),0)</f>
        <v>129985.51</v>
      </c>
      <c r="D19" s="22">
        <f t="shared" si="5"/>
        <v>75325.54</v>
      </c>
      <c r="E19" s="22">
        <f t="shared" si="5"/>
        <v>23203.68</v>
      </c>
      <c r="F19" s="22">
        <f t="shared" si="5"/>
        <v>108845.06</v>
      </c>
      <c r="G19" s="22">
        <f t="shared" si="5"/>
        <v>323727.24</v>
      </c>
      <c r="H19" s="22">
        <f t="shared" si="5"/>
        <v>32849.85</v>
      </c>
      <c r="I19" s="22">
        <f t="shared" si="5"/>
        <v>119392.81</v>
      </c>
      <c r="J19" s="22">
        <f t="shared" si="5"/>
        <v>64242</v>
      </c>
      <c r="K19" s="22">
        <f t="shared" si="5"/>
        <v>238334.03</v>
      </c>
      <c r="L19" s="22">
        <f t="shared" si="5"/>
        <v>111099.94</v>
      </c>
      <c r="M19" s="22">
        <f t="shared" si="5"/>
        <v>41350.94</v>
      </c>
      <c r="N19" s="22">
        <f t="shared" si="5"/>
        <v>25845.72</v>
      </c>
      <c r="O19" s="27">
        <f t="shared" si="4"/>
        <v>1467077.3999999997</v>
      </c>
      <c r="W19" s="63"/>
    </row>
    <row r="20" spans="1:15" ht="18.75" customHeight="1">
      <c r="A20" s="26" t="s">
        <v>37</v>
      </c>
      <c r="B20" s="22">
        <v>37248.9</v>
      </c>
      <c r="C20" s="22">
        <v>27547.63</v>
      </c>
      <c r="D20" s="22">
        <v>11522.54</v>
      </c>
      <c r="E20" s="22">
        <v>5759.04</v>
      </c>
      <c r="F20" s="22">
        <v>15375.46</v>
      </c>
      <c r="G20" s="22">
        <v>23389.93</v>
      </c>
      <c r="H20" s="22">
        <v>4791.57</v>
      </c>
      <c r="I20" s="22">
        <v>16321.83</v>
      </c>
      <c r="J20" s="22">
        <v>23293.84</v>
      </c>
      <c r="K20" s="22">
        <v>35579.3</v>
      </c>
      <c r="L20" s="22">
        <v>31009.54</v>
      </c>
      <c r="M20" s="22">
        <v>13131.8</v>
      </c>
      <c r="N20" s="22">
        <v>6767.37</v>
      </c>
      <c r="O20" s="27">
        <f t="shared" si="4"/>
        <v>251738.74999999997</v>
      </c>
    </row>
    <row r="21" spans="1:15" ht="18.75" customHeight="1">
      <c r="A21" s="26" t="s">
        <v>38</v>
      </c>
      <c r="B21" s="22">
        <v>2735.98</v>
      </c>
      <c r="C21" s="22">
        <v>2735.98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12311.91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14569.78</v>
      </c>
      <c r="G23" s="22">
        <v>14039.7</v>
      </c>
      <c r="H23" s="22">
        <v>0</v>
      </c>
      <c r="I23" s="22">
        <v>36634.42</v>
      </c>
      <c r="J23" s="22">
        <v>22174.9</v>
      </c>
      <c r="K23" s="22">
        <v>32337.38</v>
      </c>
      <c r="L23" s="22">
        <v>32436.26</v>
      </c>
      <c r="M23" s="22">
        <v>25999.79</v>
      </c>
      <c r="N23" s="22">
        <v>7351.53</v>
      </c>
      <c r="O23" s="27">
        <f t="shared" si="4"/>
        <v>270348.37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-32111.2</v>
      </c>
      <c r="C25" s="31">
        <f>+C26+C28+C39+C40+C43-C44</f>
        <v>-23808.4</v>
      </c>
      <c r="D25" s="31">
        <f t="shared" si="6"/>
        <v>-21876.8</v>
      </c>
      <c r="E25" s="31">
        <f t="shared" si="6"/>
        <v>-2930.4</v>
      </c>
      <c r="F25" s="31">
        <f t="shared" si="6"/>
        <v>-12205.6</v>
      </c>
      <c r="G25" s="31">
        <f t="shared" si="6"/>
        <v>-23993.2</v>
      </c>
      <c r="H25" s="31">
        <f t="shared" si="6"/>
        <v>-3119.6</v>
      </c>
      <c r="I25" s="31">
        <f t="shared" si="6"/>
        <v>-22690.8</v>
      </c>
      <c r="J25" s="31">
        <f t="shared" si="6"/>
        <v>-21555.6</v>
      </c>
      <c r="K25" s="31">
        <f t="shared" si="6"/>
        <v>-22140.8</v>
      </c>
      <c r="L25" s="31">
        <f t="shared" si="6"/>
        <v>-18238</v>
      </c>
      <c r="M25" s="31">
        <f t="shared" si="6"/>
        <v>-6204</v>
      </c>
      <c r="N25" s="31">
        <f t="shared" si="6"/>
        <v>-4954.4</v>
      </c>
      <c r="O25" s="31">
        <f t="shared" si="6"/>
        <v>-215828.8</v>
      </c>
    </row>
    <row r="26" spans="1:15" ht="18.75" customHeight="1">
      <c r="A26" s="26" t="s">
        <v>42</v>
      </c>
      <c r="B26" s="32">
        <f>+B27</f>
        <v>-32111.2</v>
      </c>
      <c r="C26" s="32">
        <f>+C27</f>
        <v>-23808.4</v>
      </c>
      <c r="D26" s="32">
        <f aca="true" t="shared" si="7" ref="D26:O26">+D27</f>
        <v>-21876.8</v>
      </c>
      <c r="E26" s="32">
        <f t="shared" si="7"/>
        <v>-2930.4</v>
      </c>
      <c r="F26" s="32">
        <f t="shared" si="7"/>
        <v>-12205.6</v>
      </c>
      <c r="G26" s="32">
        <f t="shared" si="7"/>
        <v>-23993.2</v>
      </c>
      <c r="H26" s="32">
        <f t="shared" si="7"/>
        <v>-3119.6</v>
      </c>
      <c r="I26" s="32">
        <f t="shared" si="7"/>
        <v>-22690.8</v>
      </c>
      <c r="J26" s="32">
        <f t="shared" si="7"/>
        <v>-21555.6</v>
      </c>
      <c r="K26" s="32">
        <f t="shared" si="7"/>
        <v>-22140.8</v>
      </c>
      <c r="L26" s="32">
        <f t="shared" si="7"/>
        <v>-18238</v>
      </c>
      <c r="M26" s="32">
        <f t="shared" si="7"/>
        <v>-6204</v>
      </c>
      <c r="N26" s="32">
        <f t="shared" si="7"/>
        <v>-4954.4</v>
      </c>
      <c r="O26" s="32">
        <f t="shared" si="7"/>
        <v>-215828.8</v>
      </c>
    </row>
    <row r="27" spans="1:26" ht="18.75" customHeight="1">
      <c r="A27" s="28" t="s">
        <v>43</v>
      </c>
      <c r="B27" s="16">
        <f>ROUND((-B9)*$G$3,2)</f>
        <v>-32111.2</v>
      </c>
      <c r="C27" s="16">
        <f aca="true" t="shared" si="8" ref="C27:N27">ROUND((-C9)*$G$3,2)</f>
        <v>-23808.4</v>
      </c>
      <c r="D27" s="16">
        <f t="shared" si="8"/>
        <v>-21876.8</v>
      </c>
      <c r="E27" s="16">
        <f t="shared" si="8"/>
        <v>-2930.4</v>
      </c>
      <c r="F27" s="16">
        <f t="shared" si="8"/>
        <v>-12205.6</v>
      </c>
      <c r="G27" s="16">
        <f t="shared" si="8"/>
        <v>-23993.2</v>
      </c>
      <c r="H27" s="16">
        <f t="shared" si="8"/>
        <v>-3119.6</v>
      </c>
      <c r="I27" s="16">
        <f t="shared" si="8"/>
        <v>-22690.8</v>
      </c>
      <c r="J27" s="16">
        <f t="shared" si="8"/>
        <v>-21555.6</v>
      </c>
      <c r="K27" s="16">
        <f t="shared" si="8"/>
        <v>-22140.8</v>
      </c>
      <c r="L27" s="16">
        <f t="shared" si="8"/>
        <v>-18238</v>
      </c>
      <c r="M27" s="16">
        <f t="shared" si="8"/>
        <v>-6204</v>
      </c>
      <c r="N27" s="16">
        <f t="shared" si="8"/>
        <v>-4954.4</v>
      </c>
      <c r="O27" s="33">
        <f aca="true" t="shared" si="9" ref="O27:O44">SUM(B27:N27)</f>
        <v>-215828.8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480170.73999999993</v>
      </c>
      <c r="C42" s="37">
        <f aca="true" t="shared" si="11" ref="C42:N42">+C17+C25</f>
        <v>345595.00999999995</v>
      </c>
      <c r="D42" s="37">
        <f t="shared" si="11"/>
        <v>271261.05</v>
      </c>
      <c r="E42" s="37">
        <f t="shared" si="11"/>
        <v>92358.47</v>
      </c>
      <c r="F42" s="37">
        <f t="shared" si="11"/>
        <v>257575.22999999995</v>
      </c>
      <c r="G42" s="37">
        <f t="shared" si="11"/>
        <v>527094.54</v>
      </c>
      <c r="H42" s="37">
        <f t="shared" si="11"/>
        <v>67440.70999999999</v>
      </c>
      <c r="I42" s="37">
        <f t="shared" si="11"/>
        <v>320810.3</v>
      </c>
      <c r="J42" s="37">
        <f t="shared" si="11"/>
        <v>251232.43000000002</v>
      </c>
      <c r="K42" s="37">
        <f t="shared" si="11"/>
        <v>519519.31</v>
      </c>
      <c r="L42" s="37">
        <f t="shared" si="11"/>
        <v>364523.73</v>
      </c>
      <c r="M42" s="37">
        <f t="shared" si="11"/>
        <v>161143.30000000002</v>
      </c>
      <c r="N42" s="37">
        <f t="shared" si="11"/>
        <v>87688.54000000001</v>
      </c>
      <c r="O42" s="37">
        <f>SUM(B42:N42)</f>
        <v>3746413.36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 s="44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480170.75</v>
      </c>
      <c r="C48" s="52">
        <f t="shared" si="12"/>
        <v>345595.02</v>
      </c>
      <c r="D48" s="52">
        <f t="shared" si="12"/>
        <v>271261.04</v>
      </c>
      <c r="E48" s="52">
        <f t="shared" si="12"/>
        <v>92358.47</v>
      </c>
      <c r="F48" s="52">
        <f t="shared" si="12"/>
        <v>257575.23</v>
      </c>
      <c r="G48" s="52">
        <f t="shared" si="12"/>
        <v>527094.54</v>
      </c>
      <c r="H48" s="52">
        <f t="shared" si="12"/>
        <v>67440.7</v>
      </c>
      <c r="I48" s="52">
        <f t="shared" si="12"/>
        <v>320810.29</v>
      </c>
      <c r="J48" s="52">
        <f t="shared" si="12"/>
        <v>251232.43</v>
      </c>
      <c r="K48" s="52">
        <f t="shared" si="12"/>
        <v>519519.31</v>
      </c>
      <c r="L48" s="52">
        <f t="shared" si="12"/>
        <v>364523.73</v>
      </c>
      <c r="M48" s="52">
        <f t="shared" si="12"/>
        <v>161143.3</v>
      </c>
      <c r="N48" s="52">
        <f t="shared" si="12"/>
        <v>87688.55</v>
      </c>
      <c r="O48" s="37">
        <f t="shared" si="12"/>
        <v>3746413.36</v>
      </c>
      <c r="Q48"/>
    </row>
    <row r="49" spans="1:18" ht="18.75" customHeight="1">
      <c r="A49" s="26" t="s">
        <v>61</v>
      </c>
      <c r="B49" s="52">
        <v>404192.8</v>
      </c>
      <c r="C49" s="52">
        <v>267185.64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671378.44</v>
      </c>
      <c r="P49"/>
      <c r="Q49"/>
      <c r="R49" s="44"/>
    </row>
    <row r="50" spans="1:16" ht="18.75" customHeight="1">
      <c r="A50" s="26" t="s">
        <v>62</v>
      </c>
      <c r="B50" s="52">
        <v>75977.95</v>
      </c>
      <c r="C50" s="52">
        <v>78409.38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154387.33000000002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271261.04</v>
      </c>
      <c r="E51" s="53">
        <v>0</v>
      </c>
      <c r="F51" s="53">
        <v>0</v>
      </c>
      <c r="G51" s="53">
        <v>0</v>
      </c>
      <c r="H51" s="52">
        <v>67440.7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338701.74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92358.47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92358.47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257575.23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257575.23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527094.54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527094.54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320810.29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320810.29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251232.43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251232.43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519519.31</v>
      </c>
      <c r="L57" s="32">
        <v>364523.73</v>
      </c>
      <c r="M57" s="53">
        <v>0</v>
      </c>
      <c r="N57" s="53">
        <v>0</v>
      </c>
      <c r="O57" s="37">
        <f t="shared" si="13"/>
        <v>884043.04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161143.3</v>
      </c>
      <c r="N58" s="53">
        <v>0</v>
      </c>
      <c r="O58" s="37">
        <f t="shared" si="13"/>
        <v>161143.3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87688.55</v>
      </c>
      <c r="O59" s="56">
        <f t="shared" si="13"/>
        <v>87688.55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2020-04-30T22:44:50Z</dcterms:modified>
  <cp:category/>
  <cp:version/>
  <cp:contentType/>
  <cp:contentStatus/>
</cp:coreProperties>
</file>