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<sst xmlns="http://schemas.openxmlformats.org/spreadsheetml/2006/main" count="77" uniqueCount="74">
  <si>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</si>
  <si>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</si>
  <si>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</si>
  <si>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</si>
  <si>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</si>
  <si>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</si>
  <si>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</si>
  <si>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</si>
  <si>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</si>
  <si>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</si>
  <si>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</si>
  <si>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</si>
  <si>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</si>
  <si>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</si>
  <si>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</si>
  <si>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</si>
  <si>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</si>
  <si>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</si>
  <si>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</si>
  <si>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</si>
  <si>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</si>
  <si>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</si>
  <si>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</si>
  <si>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</si>
  <si>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</si>
  <si>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</si>
  <si>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</si>
  <si>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</si>
  <si>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</si>
  <si>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</si>
  <si>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</si>
  <si>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</si>
  <si>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</si>
  <si>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</si>
  <si>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</si>
  <si>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</si>
  <si>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</si>
  <si>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</si>
  <si>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</si>
  <si>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</si>
  <si>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</si>
  <si>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</si>
  <si>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</si>
  <si>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</si>
  <si>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</si>
  <si>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</si>
  <si>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</si>
  <si>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</si>
  <si>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</si>
  <si>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</si>
  <si>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</si>
  <si>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</si>
  <si>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</si>
  <si>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</si>
  <si>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</si>
  <si>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</si>
  <si>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</si>
  <si>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</si>
  <si>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</si>
  <si>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</si>
  <si>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</si>
  <si>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</si>
  <si>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</si>
  <si>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</si>
  <si>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</si>
  <si>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</si>
  <si>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</si>
  <si>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</si>
  <si>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</si>
  <si>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</si>
  <si>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</si>
  <si>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</si>
  <si>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</si>
  <si>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27/04/20 - VENCIMENTO 05/05/20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</si>
</sst>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173925</v>
      </c>
      <c r="C7" s="9">
        <f t="shared" si="0"/>
        <v>119815</v>
      </c>
      <c r="D7" s="9">
        <f t="shared" si="0"/>
        <v>133939</v>
      </c>
      <c r="E7" s="9">
        <f t="shared" si="0"/>
        <v>27427</v>
      </c>
      <c r="F7" s="9">
        <f t="shared" si="0"/>
        <v>85191</v>
      </c>
      <c r="G7" s="9">
        <f t="shared" si="0"/>
        <v>152024</v>
      </c>
      <c r="H7" s="9">
        <f t="shared" si="0"/>
        <v>21813</v>
      </c>
      <c r="I7" s="9">
        <f t="shared" si="0"/>
        <v>111451</v>
      </c>
      <c r="J7" s="9">
        <f t="shared" si="0"/>
        <v>102168</v>
      </c>
      <c r="K7" s="9">
        <f t="shared" si="0"/>
        <v>159426</v>
      </c>
      <c r="L7" s="9">
        <f t="shared" si="0"/>
        <v>119498</v>
      </c>
      <c r="M7" s="9">
        <f t="shared" si="0"/>
        <v>47104</v>
      </c>
      <c r="N7" s="9">
        <f t="shared" si="0"/>
        <v>31890</v>
      </c>
      <c r="O7" s="9">
        <f t="shared" si="0"/>
        <v>1285671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9196</v>
      </c>
      <c r="C8" s="11">
        <f t="shared" si="1"/>
        <v>7306</v>
      </c>
      <c r="D8" s="11">
        <f t="shared" si="1"/>
        <v>6057</v>
      </c>
      <c r="E8" s="11">
        <f t="shared" si="1"/>
        <v>967</v>
      </c>
      <c r="F8" s="11">
        <f t="shared" si="1"/>
        <v>3857</v>
      </c>
      <c r="G8" s="11">
        <f t="shared" si="1"/>
        <v>7261</v>
      </c>
      <c r="H8" s="11">
        <f t="shared" si="1"/>
        <v>1014</v>
      </c>
      <c r="I8" s="11">
        <f t="shared" si="1"/>
        <v>6675</v>
      </c>
      <c r="J8" s="11">
        <f t="shared" si="1"/>
        <v>6273</v>
      </c>
      <c r="K8" s="11">
        <f t="shared" si="1"/>
        <v>6270</v>
      </c>
      <c r="L8" s="11">
        <f t="shared" si="1"/>
        <v>5312</v>
      </c>
      <c r="M8" s="11">
        <f t="shared" si="1"/>
        <v>2218</v>
      </c>
      <c r="N8" s="11">
        <f t="shared" si="1"/>
        <v>1697</v>
      </c>
      <c r="O8" s="11">
        <f t="shared" si="1"/>
        <v>64103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9196</v>
      </c>
      <c r="C9" s="11">
        <v>7306</v>
      </c>
      <c r="D9" s="11">
        <v>6057</v>
      </c>
      <c r="E9" s="11">
        <v>967</v>
      </c>
      <c r="F9" s="11">
        <v>3857</v>
      </c>
      <c r="G9" s="11">
        <v>7261</v>
      </c>
      <c r="H9" s="11">
        <v>1010</v>
      </c>
      <c r="I9" s="11">
        <v>6675</v>
      </c>
      <c r="J9" s="11">
        <v>6273</v>
      </c>
      <c r="K9" s="11">
        <v>6267</v>
      </c>
      <c r="L9" s="11">
        <v>5312</v>
      </c>
      <c r="M9" s="11">
        <v>2217</v>
      </c>
      <c r="N9" s="11">
        <v>1697</v>
      </c>
      <c r="O9" s="11">
        <f>SUM(B9:N9)</f>
        <v>64095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3</v>
      </c>
      <c r="L10" s="13">
        <v>0</v>
      </c>
      <c r="M10" s="13">
        <v>1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164729</v>
      </c>
      <c r="C11" s="13">
        <v>112509</v>
      </c>
      <c r="D11" s="13">
        <v>127882</v>
      </c>
      <c r="E11" s="13">
        <v>26460</v>
      </c>
      <c r="F11" s="13">
        <v>81334</v>
      </c>
      <c r="G11" s="13">
        <v>144763</v>
      </c>
      <c r="H11" s="13">
        <v>20799</v>
      </c>
      <c r="I11" s="13">
        <v>104776</v>
      </c>
      <c r="J11" s="13">
        <v>95895</v>
      </c>
      <c r="K11" s="13">
        <v>153156</v>
      </c>
      <c r="L11" s="13">
        <v>114186</v>
      </c>
      <c r="M11" s="13">
        <v>44886</v>
      </c>
      <c r="N11" s="13">
        <v>30193</v>
      </c>
      <c r="O11" s="11">
        <f>SUM(B11:N11)</f>
        <v>1221568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1.669623627612969</v>
      </c>
      <c r="C15" s="19">
        <v>1.754574275954902</v>
      </c>
      <c r="D15" s="19">
        <v>1.406302952070642</v>
      </c>
      <c r="E15" s="19">
        <v>1.401402250075838</v>
      </c>
      <c r="F15" s="19">
        <v>1.822146062702846</v>
      </c>
      <c r="G15" s="19">
        <v>2.773572727987207</v>
      </c>
      <c r="H15" s="19">
        <v>2.043332531569914</v>
      </c>
      <c r="I15" s="19">
        <v>1.693063588930043</v>
      </c>
      <c r="J15" s="19">
        <v>1.4160887071869</v>
      </c>
      <c r="K15" s="19">
        <v>2.040075330949036</v>
      </c>
      <c r="L15" s="19">
        <v>1.505487838340935</v>
      </c>
      <c r="M15" s="19">
        <v>1.480930773966665</v>
      </c>
      <c r="N15" s="19">
        <v>1.517945985084017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722014.27</v>
      </c>
      <c r="C17" s="24">
        <f aca="true" t="shared" si="2" ref="C17:O17">C18+C19+C20+C21+C22+C23</f>
        <v>547333.74</v>
      </c>
      <c r="D17" s="24">
        <f t="shared" si="2"/>
        <v>405534.53</v>
      </c>
      <c r="E17" s="24">
        <f t="shared" si="2"/>
        <v>145471.79</v>
      </c>
      <c r="F17" s="24">
        <f t="shared" si="2"/>
        <v>395204.44</v>
      </c>
      <c r="G17" s="24">
        <f t="shared" si="2"/>
        <v>851358.6</v>
      </c>
      <c r="H17" s="24">
        <f t="shared" si="2"/>
        <v>119959.12</v>
      </c>
      <c r="I17" s="24">
        <f t="shared" si="2"/>
        <v>484913.70999999996</v>
      </c>
      <c r="J17" s="24">
        <f t="shared" si="2"/>
        <v>378823.51000000007</v>
      </c>
      <c r="K17" s="24">
        <f t="shared" si="2"/>
        <v>778115.0000000001</v>
      </c>
      <c r="L17" s="24">
        <f t="shared" si="2"/>
        <v>511044.66</v>
      </c>
      <c r="M17" s="24">
        <f t="shared" si="2"/>
        <v>239022.46</v>
      </c>
      <c r="N17" s="24">
        <f t="shared" si="2"/>
        <v>140842.41999999998</v>
      </c>
      <c r="O17" s="24">
        <f t="shared" si="2"/>
        <v>5719638.25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388583.24</v>
      </c>
      <c r="C18" s="22">
        <f t="shared" si="3"/>
        <v>276473.11</v>
      </c>
      <c r="D18" s="22">
        <f t="shared" si="3"/>
        <v>270985.38</v>
      </c>
      <c r="E18" s="22">
        <f t="shared" si="3"/>
        <v>94927.59</v>
      </c>
      <c r="F18" s="22">
        <f t="shared" si="3"/>
        <v>199704.74</v>
      </c>
      <c r="G18" s="22">
        <f t="shared" si="3"/>
        <v>292965.45</v>
      </c>
      <c r="H18" s="22">
        <f t="shared" si="3"/>
        <v>56362.61</v>
      </c>
      <c r="I18" s="22">
        <f t="shared" si="3"/>
        <v>255133.63</v>
      </c>
      <c r="J18" s="22">
        <f t="shared" si="3"/>
        <v>235405.29</v>
      </c>
      <c r="K18" s="22">
        <f t="shared" si="3"/>
        <v>347453.02</v>
      </c>
      <c r="L18" s="22">
        <f t="shared" si="3"/>
        <v>296402.84</v>
      </c>
      <c r="M18" s="22">
        <f t="shared" si="3"/>
        <v>134976.51</v>
      </c>
      <c r="N18" s="22">
        <f t="shared" si="3"/>
        <v>82582.34</v>
      </c>
      <c r="O18" s="27">
        <f aca="true" t="shared" si="4" ref="O18:O23">SUM(B18:N18)</f>
        <v>2931955.75</v>
      </c>
    </row>
    <row r="19" spans="1:23" ht="18.75" customHeight="1">
      <c r="A19" s="26" t="s">
        <v>36</v>
      </c>
      <c r="B19" s="16">
        <f>IF(B15&lt;&gt;0,ROUND((B15-1)*B18,2),0)</f>
        <v>260204.52</v>
      </c>
      <c r="C19" s="22">
        <f aca="true" t="shared" si="5" ref="C19:N19">IF(C15&lt;&gt;0,ROUND((C15-1)*C18,2),0)</f>
        <v>208619.5</v>
      </c>
      <c r="D19" s="22">
        <f t="shared" si="5"/>
        <v>110102.16</v>
      </c>
      <c r="E19" s="22">
        <f t="shared" si="5"/>
        <v>38104.15</v>
      </c>
      <c r="F19" s="22">
        <f t="shared" si="5"/>
        <v>164186.47</v>
      </c>
      <c r="G19" s="22">
        <f t="shared" si="5"/>
        <v>519595.53</v>
      </c>
      <c r="H19" s="22">
        <f t="shared" si="5"/>
        <v>58804.94</v>
      </c>
      <c r="I19" s="22">
        <f t="shared" si="5"/>
        <v>176823.83</v>
      </c>
      <c r="J19" s="22">
        <f t="shared" si="5"/>
        <v>97949.48</v>
      </c>
      <c r="K19" s="22">
        <f t="shared" si="5"/>
        <v>361377.31</v>
      </c>
      <c r="L19" s="22">
        <f t="shared" si="5"/>
        <v>149828.03</v>
      </c>
      <c r="M19" s="22">
        <f t="shared" si="5"/>
        <v>64914.36</v>
      </c>
      <c r="N19" s="22">
        <f t="shared" si="5"/>
        <v>42773.19</v>
      </c>
      <c r="O19" s="27">
        <f t="shared" si="4"/>
        <v>2253283.4699999997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-40462.4</v>
      </c>
      <c r="C25" s="31">
        <f>+C26+C28+C39+C40+C43-C44</f>
        <v>-32146.4</v>
      </c>
      <c r="D25" s="31">
        <f t="shared" si="6"/>
        <v>-26650.8</v>
      </c>
      <c r="E25" s="31">
        <f t="shared" si="6"/>
        <v>-4254.8</v>
      </c>
      <c r="F25" s="31">
        <f t="shared" si="6"/>
        <v>-16970.8</v>
      </c>
      <c r="G25" s="31">
        <f t="shared" si="6"/>
        <v>-31948.4</v>
      </c>
      <c r="H25" s="31">
        <f t="shared" si="6"/>
        <v>-4444</v>
      </c>
      <c r="I25" s="31">
        <f t="shared" si="6"/>
        <v>-29370</v>
      </c>
      <c r="J25" s="31">
        <f t="shared" si="6"/>
        <v>-27601.2</v>
      </c>
      <c r="K25" s="31">
        <f t="shared" si="6"/>
        <v>-27574.8</v>
      </c>
      <c r="L25" s="31">
        <f t="shared" si="6"/>
        <v>-23372.8</v>
      </c>
      <c r="M25" s="31">
        <f t="shared" si="6"/>
        <v>-9754.8</v>
      </c>
      <c r="N25" s="31">
        <f t="shared" si="6"/>
        <v>-7466.8</v>
      </c>
      <c r="O25" s="31">
        <f t="shared" si="6"/>
        <v>-282018</v>
      </c>
    </row>
    <row r="26" spans="1:15" ht="18.75" customHeight="1">
      <c r="A26" s="26" t="s">
        <v>42</v>
      </c>
      <c r="B26" s="32">
        <f>+B27</f>
        <v>-40462.4</v>
      </c>
      <c r="C26" s="32">
        <f>+C27</f>
        <v>-32146.4</v>
      </c>
      <c r="D26" s="32">
        <f aca="true" t="shared" si="7" ref="D26:O26">+D27</f>
        <v>-26650.8</v>
      </c>
      <c r="E26" s="32">
        <f t="shared" si="7"/>
        <v>-4254.8</v>
      </c>
      <c r="F26" s="32">
        <f t="shared" si="7"/>
        <v>-16970.8</v>
      </c>
      <c r="G26" s="32">
        <f t="shared" si="7"/>
        <v>-31948.4</v>
      </c>
      <c r="H26" s="32">
        <f t="shared" si="7"/>
        <v>-4444</v>
      </c>
      <c r="I26" s="32">
        <f t="shared" si="7"/>
        <v>-29370</v>
      </c>
      <c r="J26" s="32">
        <f t="shared" si="7"/>
        <v>-27601.2</v>
      </c>
      <c r="K26" s="32">
        <f t="shared" si="7"/>
        <v>-27574.8</v>
      </c>
      <c r="L26" s="32">
        <f t="shared" si="7"/>
        <v>-23372.8</v>
      </c>
      <c r="M26" s="32">
        <f t="shared" si="7"/>
        <v>-9754.8</v>
      </c>
      <c r="N26" s="32">
        <f t="shared" si="7"/>
        <v>-7466.8</v>
      </c>
      <c r="O26" s="32">
        <f t="shared" si="7"/>
        <v>-282018</v>
      </c>
    </row>
    <row r="27" spans="1:26" ht="18.75" customHeight="1">
      <c r="A27" s="28" t="s">
        <v>43</v>
      </c>
      <c r="B27" s="16">
        <f>ROUND((-B9)*$G$3,2)</f>
        <v>-40462.4</v>
      </c>
      <c r="C27" s="16">
        <f aca="true" t="shared" si="8" ref="C27:N27">ROUND((-C9)*$G$3,2)</f>
        <v>-32146.4</v>
      </c>
      <c r="D27" s="16">
        <f t="shared" si="8"/>
        <v>-26650.8</v>
      </c>
      <c r="E27" s="16">
        <f t="shared" si="8"/>
        <v>-4254.8</v>
      </c>
      <c r="F27" s="16">
        <f t="shared" si="8"/>
        <v>-16970.8</v>
      </c>
      <c r="G27" s="16">
        <f t="shared" si="8"/>
        <v>-31948.4</v>
      </c>
      <c r="H27" s="16">
        <f t="shared" si="8"/>
        <v>-4444</v>
      </c>
      <c r="I27" s="16">
        <f t="shared" si="8"/>
        <v>-29370</v>
      </c>
      <c r="J27" s="16">
        <f t="shared" si="8"/>
        <v>-27601.2</v>
      </c>
      <c r="K27" s="16">
        <f t="shared" si="8"/>
        <v>-27574.8</v>
      </c>
      <c r="L27" s="16">
        <f t="shared" si="8"/>
        <v>-23372.8</v>
      </c>
      <c r="M27" s="16">
        <f t="shared" si="8"/>
        <v>-9754.8</v>
      </c>
      <c r="N27" s="16">
        <f t="shared" si="8"/>
        <v>-7466.8</v>
      </c>
      <c r="O27" s="33">
        <f aca="true" t="shared" si="9" ref="O27:O44">SUM(B27:N27)</f>
        <v>-282018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681551.87</v>
      </c>
      <c r="C42" s="37">
        <f aca="true" t="shared" si="11" ref="C42:N42">+C17+C25</f>
        <v>515187.33999999997</v>
      </c>
      <c r="D42" s="37">
        <f t="shared" si="11"/>
        <v>378883.73000000004</v>
      </c>
      <c r="E42" s="37">
        <f t="shared" si="11"/>
        <v>141216.99000000002</v>
      </c>
      <c r="F42" s="37">
        <f t="shared" si="11"/>
        <v>378233.64</v>
      </c>
      <c r="G42" s="37">
        <f t="shared" si="11"/>
        <v>819410.2</v>
      </c>
      <c r="H42" s="37">
        <f t="shared" si="11"/>
        <v>115515.12</v>
      </c>
      <c r="I42" s="37">
        <f t="shared" si="11"/>
        <v>455543.70999999996</v>
      </c>
      <c r="J42" s="37">
        <f t="shared" si="11"/>
        <v>351222.31000000006</v>
      </c>
      <c r="K42" s="37">
        <f t="shared" si="11"/>
        <v>750540.2000000001</v>
      </c>
      <c r="L42" s="37">
        <f t="shared" si="11"/>
        <v>487671.86</v>
      </c>
      <c r="M42" s="37">
        <f t="shared" si="11"/>
        <v>229267.66</v>
      </c>
      <c r="N42" s="37">
        <f t="shared" si="11"/>
        <v>133375.62</v>
      </c>
      <c r="O42" s="37">
        <f>SUM(B42:N42)</f>
        <v>5437620.25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681551.86</v>
      </c>
      <c r="C48" s="52">
        <f t="shared" si="12"/>
        <v>515187.34</v>
      </c>
      <c r="D48" s="52">
        <f t="shared" si="12"/>
        <v>378883.74</v>
      </c>
      <c r="E48" s="52">
        <f t="shared" si="12"/>
        <v>141216.99</v>
      </c>
      <c r="F48" s="52">
        <f t="shared" si="12"/>
        <v>378233.64</v>
      </c>
      <c r="G48" s="52">
        <f t="shared" si="12"/>
        <v>819410.2</v>
      </c>
      <c r="H48" s="52">
        <f t="shared" si="12"/>
        <v>115515.13</v>
      </c>
      <c r="I48" s="52">
        <f t="shared" si="12"/>
        <v>455543.71</v>
      </c>
      <c r="J48" s="52">
        <f t="shared" si="12"/>
        <v>351222.31</v>
      </c>
      <c r="K48" s="52">
        <f t="shared" si="12"/>
        <v>750540.21</v>
      </c>
      <c r="L48" s="52">
        <f t="shared" si="12"/>
        <v>487671.86</v>
      </c>
      <c r="M48" s="52">
        <f t="shared" si="12"/>
        <v>229267.66</v>
      </c>
      <c r="N48" s="52">
        <f t="shared" si="12"/>
        <v>133375.63</v>
      </c>
      <c r="O48" s="37">
        <f t="shared" si="12"/>
        <v>5437620.279999999</v>
      </c>
      <c r="Q48"/>
    </row>
    <row r="49" spans="1:18" ht="18.75" customHeight="1">
      <c r="A49" s="26" t="s">
        <v>61</v>
      </c>
      <c r="B49" s="52">
        <v>571339.12</v>
      </c>
      <c r="C49" s="52">
        <v>394379.88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965719</v>
      </c>
      <c r="P49"/>
      <c r="Q49"/>
      <c r="R49" s="44"/>
    </row>
    <row r="50" spans="1:16" ht="18.75" customHeight="1">
      <c r="A50" s="26" t="s">
        <v>62</v>
      </c>
      <c r="B50" s="52">
        <v>110212.74</v>
      </c>
      <c r="C50" s="52">
        <v>120807.46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231020.2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378883.74</v>
      </c>
      <c r="E51" s="53">
        <v>0</v>
      </c>
      <c r="F51" s="53">
        <v>0</v>
      </c>
      <c r="G51" s="53">
        <v>0</v>
      </c>
      <c r="H51" s="52">
        <v>115515.13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494398.87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141216.99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141216.99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378233.64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378233.64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819410.2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819410.2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455543.71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455543.71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351222.31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351222.31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750540.21</v>
      </c>
      <c r="L57" s="32">
        <v>487671.86</v>
      </c>
      <c r="M57" s="53">
        <v>0</v>
      </c>
      <c r="N57" s="53">
        <v>0</v>
      </c>
      <c r="O57" s="37">
        <f t="shared" si="13"/>
        <v>1238212.0699999998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229267.66</v>
      </c>
      <c r="N58" s="53">
        <v>0</v>
      </c>
      <c r="O58" s="37">
        <f t="shared" si="13"/>
        <v>229267.66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133375.63</v>
      </c>
      <c r="O59" s="56">
        <f t="shared" si="13"/>
        <v>133375.63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2020-05-04T20:36:38Z</dcterms:modified>
  <cp:category/>
  <cp:version/>
  <cp:contentType/>
  <cp:contentStatus/>
</cp:coreProperties>
</file>