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<sst xmlns="http://schemas.openxmlformats.org/spreadsheetml/2006/main" count="77" uniqueCount="74">
  <si>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</si>
  <si>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</si>
  <si>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</si>
  <si>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</si>
  <si>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</si>
  <si>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</si>
  <si>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</si>
  <si>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</si>
  <si>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</si>
  <si>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</si>
  <si>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</si>
  <si>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</si>
  <si>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</si>
  <si>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</si>
  <si>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</si>
  <si>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</si>
  <si>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</si>
  <si>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</si>
  <si>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</si>
  <si>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</si>
  <si>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</si>
  <si>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</si>
  <si>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</si>
  <si>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</si>
  <si>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</si>
  <si>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</si>
  <si>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</si>
  <si>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</si>
  <si>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</si>
  <si>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</si>
  <si>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</si>
  <si>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</si>
  <si>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</si>
  <si>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</si>
  <si>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</si>
  <si>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</si>
  <si>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</si>
  <si>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</si>
  <si>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</si>
  <si>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</si>
  <si>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</si>
  <si>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</si>
  <si>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</si>
  <si>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</si>
  <si>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</si>
  <si>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</si>
  <si>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</si>
  <si>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</si>
  <si>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</si>
  <si>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</si>
  <si>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</si>
  <si>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</si>
  <si>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</si>
  <si>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</si>
  <si>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</si>
  <si>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</si>
  <si>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</si>
  <si>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</si>
  <si>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</si>
  <si>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</si>
  <si>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</si>
  <si>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</si>
  <si>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</si>
  <si>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</si>
  <si>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</si>
  <si>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</si>
  <si>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</si>
  <si>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</si>
  <si>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</si>
  <si>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</si>
  <si>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</si>
  <si>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28/04/20 - VENCIMENTO 06/05/20</t>
  </si>
  <si>
    <t>5.3. Revisão de Remuneração pelo Transporte Coletivo (1)</t>
  </si>
  <si>
    <t>Nota: (1) Revisão remuneração, período de 21 a 23/04/20, em conformidade à portaria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</si>
</sst>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174200</v>
      </c>
      <c r="C7" s="9">
        <f t="shared" si="0"/>
        <v>119719</v>
      </c>
      <c r="D7" s="9">
        <f t="shared" si="0"/>
        <v>136256</v>
      </c>
      <c r="E7" s="9">
        <f t="shared" si="0"/>
        <v>27907</v>
      </c>
      <c r="F7" s="9">
        <f t="shared" si="0"/>
        <v>89952</v>
      </c>
      <c r="G7" s="9">
        <f t="shared" si="0"/>
        <v>154040</v>
      </c>
      <c r="H7" s="9">
        <f t="shared" si="0"/>
        <v>22192</v>
      </c>
      <c r="I7" s="9">
        <f t="shared" si="0"/>
        <v>111845</v>
      </c>
      <c r="J7" s="9">
        <f t="shared" si="0"/>
        <v>103334</v>
      </c>
      <c r="K7" s="9">
        <f t="shared" si="0"/>
        <v>161784</v>
      </c>
      <c r="L7" s="9">
        <f t="shared" si="0"/>
        <v>118673</v>
      </c>
      <c r="M7" s="9">
        <f t="shared" si="0"/>
        <v>46082</v>
      </c>
      <c r="N7" s="9">
        <f t="shared" si="0"/>
        <v>32212</v>
      </c>
      <c r="O7" s="9">
        <f t="shared" si="0"/>
        <v>1298196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9000</v>
      </c>
      <c r="C8" s="11">
        <f t="shared" si="1"/>
        <v>6945</v>
      </c>
      <c r="D8" s="11">
        <f t="shared" si="1"/>
        <v>5873</v>
      </c>
      <c r="E8" s="11">
        <f t="shared" si="1"/>
        <v>1002</v>
      </c>
      <c r="F8" s="11">
        <f t="shared" si="1"/>
        <v>3742</v>
      </c>
      <c r="G8" s="11">
        <f t="shared" si="1"/>
        <v>7143</v>
      </c>
      <c r="H8" s="11">
        <f t="shared" si="1"/>
        <v>971</v>
      </c>
      <c r="I8" s="11">
        <f t="shared" si="1"/>
        <v>6308</v>
      </c>
      <c r="J8" s="11">
        <f t="shared" si="1"/>
        <v>5930</v>
      </c>
      <c r="K8" s="11">
        <f t="shared" si="1"/>
        <v>6087</v>
      </c>
      <c r="L8" s="11">
        <f t="shared" si="1"/>
        <v>4926</v>
      </c>
      <c r="M8" s="11">
        <f t="shared" si="1"/>
        <v>2031</v>
      </c>
      <c r="N8" s="11">
        <f t="shared" si="1"/>
        <v>1677</v>
      </c>
      <c r="O8" s="11">
        <f t="shared" si="1"/>
        <v>61635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9000</v>
      </c>
      <c r="C9" s="11">
        <v>6945</v>
      </c>
      <c r="D9" s="11">
        <v>5873</v>
      </c>
      <c r="E9" s="11">
        <v>1002</v>
      </c>
      <c r="F9" s="11">
        <v>3742</v>
      </c>
      <c r="G9" s="11">
        <v>7143</v>
      </c>
      <c r="H9" s="11">
        <v>966</v>
      </c>
      <c r="I9" s="11">
        <v>6307</v>
      </c>
      <c r="J9" s="11">
        <v>5930</v>
      </c>
      <c r="K9" s="11">
        <v>6084</v>
      </c>
      <c r="L9" s="11">
        <v>4926</v>
      </c>
      <c r="M9" s="11">
        <v>2026</v>
      </c>
      <c r="N9" s="11">
        <v>1677</v>
      </c>
      <c r="O9" s="11">
        <f>SUM(B9:N9)</f>
        <v>61621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1</v>
      </c>
      <c r="J10" s="13">
        <v>0</v>
      </c>
      <c r="K10" s="13">
        <v>3</v>
      </c>
      <c r="L10" s="13">
        <v>0</v>
      </c>
      <c r="M10" s="13">
        <v>5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165200</v>
      </c>
      <c r="C11" s="13">
        <v>112774</v>
      </c>
      <c r="D11" s="13">
        <v>130383</v>
      </c>
      <c r="E11" s="13">
        <v>26905</v>
      </c>
      <c r="F11" s="13">
        <v>86210</v>
      </c>
      <c r="G11" s="13">
        <v>146897</v>
      </c>
      <c r="H11" s="13">
        <v>21221</v>
      </c>
      <c r="I11" s="13">
        <v>105537</v>
      </c>
      <c r="J11" s="13">
        <v>97404</v>
      </c>
      <c r="K11" s="13">
        <v>155697</v>
      </c>
      <c r="L11" s="13">
        <v>113747</v>
      </c>
      <c r="M11" s="13">
        <v>44051</v>
      </c>
      <c r="N11" s="13">
        <v>30535</v>
      </c>
      <c r="O11" s="11">
        <f>SUM(B11:N11)</f>
        <v>1236561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1.667312638719269</v>
      </c>
      <c r="C15" s="19">
        <v>1.755517701886367</v>
      </c>
      <c r="D15" s="19">
        <v>1.38677270458888</v>
      </c>
      <c r="E15" s="19">
        <v>1.380853852263509</v>
      </c>
      <c r="F15" s="19">
        <v>1.741538977353243</v>
      </c>
      <c r="G15" s="19">
        <v>2.743196426786889</v>
      </c>
      <c r="H15" s="19">
        <v>2.01351024479014</v>
      </c>
      <c r="I15" s="19">
        <v>1.688329139758394</v>
      </c>
      <c r="J15" s="19">
        <v>1.402746483627541</v>
      </c>
      <c r="K15" s="19">
        <v>2.015070425627559</v>
      </c>
      <c r="L15" s="19">
        <v>1.51413059888297</v>
      </c>
      <c r="M15" s="19">
        <v>1.507964950579902</v>
      </c>
      <c r="N15" s="19">
        <v>1.505017174679521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722140.65</v>
      </c>
      <c r="C17" s="24">
        <f aca="true" t="shared" si="2" ref="C17:O17">C18+C19+C20+C21+C22+C23</f>
        <v>547205.6900000001</v>
      </c>
      <c r="D17" s="24">
        <f t="shared" si="2"/>
        <v>406742.98</v>
      </c>
      <c r="E17" s="24">
        <f t="shared" si="2"/>
        <v>145815.23</v>
      </c>
      <c r="F17" s="24">
        <f t="shared" si="2"/>
        <v>398543.68000000005</v>
      </c>
      <c r="G17" s="24">
        <f t="shared" si="2"/>
        <v>853116.7999999999</v>
      </c>
      <c r="H17" s="24">
        <f t="shared" si="2"/>
        <v>120250.09</v>
      </c>
      <c r="I17" s="24">
        <f t="shared" si="2"/>
        <v>485228.56</v>
      </c>
      <c r="J17" s="24">
        <f t="shared" si="2"/>
        <v>379451.2700000001</v>
      </c>
      <c r="K17" s="24">
        <f t="shared" si="2"/>
        <v>779782.4800000001</v>
      </c>
      <c r="L17" s="24">
        <f t="shared" si="2"/>
        <v>510507.99</v>
      </c>
      <c r="M17" s="24">
        <f t="shared" si="2"/>
        <v>238255.30000000002</v>
      </c>
      <c r="N17" s="24">
        <f t="shared" si="2"/>
        <v>141029.69999999998</v>
      </c>
      <c r="O17" s="24">
        <f t="shared" si="2"/>
        <v>5728070.420000001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389197.64</v>
      </c>
      <c r="C18" s="22">
        <f t="shared" si="3"/>
        <v>276251.59</v>
      </c>
      <c r="D18" s="22">
        <f t="shared" si="3"/>
        <v>275673.14</v>
      </c>
      <c r="E18" s="22">
        <f t="shared" si="3"/>
        <v>96588.92</v>
      </c>
      <c r="F18" s="22">
        <f t="shared" si="3"/>
        <v>210865.48</v>
      </c>
      <c r="G18" s="22">
        <f t="shared" si="3"/>
        <v>296850.48</v>
      </c>
      <c r="H18" s="22">
        <f t="shared" si="3"/>
        <v>57341.91</v>
      </c>
      <c r="I18" s="22">
        <f t="shared" si="3"/>
        <v>256035.57</v>
      </c>
      <c r="J18" s="22">
        <f t="shared" si="3"/>
        <v>238091.87</v>
      </c>
      <c r="K18" s="22">
        <f t="shared" si="3"/>
        <v>352592.05</v>
      </c>
      <c r="L18" s="22">
        <f t="shared" si="3"/>
        <v>294356.51</v>
      </c>
      <c r="M18" s="22">
        <f t="shared" si="3"/>
        <v>132047.97</v>
      </c>
      <c r="N18" s="22">
        <f t="shared" si="3"/>
        <v>83416.2</v>
      </c>
      <c r="O18" s="27">
        <f aca="true" t="shared" si="4" ref="O18:O23">SUM(B18:N18)</f>
        <v>2959309.3300000005</v>
      </c>
    </row>
    <row r="19" spans="1:23" ht="18.75" customHeight="1">
      <c r="A19" s="26" t="s">
        <v>36</v>
      </c>
      <c r="B19" s="16">
        <f>IF(B15&lt;&gt;0,ROUND((B15-1)*B18,2),0)</f>
        <v>259716.5</v>
      </c>
      <c r="C19" s="22">
        <f aca="true" t="shared" si="5" ref="C19:N19">IF(C15&lt;&gt;0,ROUND((C15-1)*C18,2),0)</f>
        <v>208712.97</v>
      </c>
      <c r="D19" s="22">
        <f t="shared" si="5"/>
        <v>106622.85</v>
      </c>
      <c r="E19" s="22">
        <f t="shared" si="5"/>
        <v>36786.26</v>
      </c>
      <c r="F19" s="22">
        <f t="shared" si="5"/>
        <v>156364.97</v>
      </c>
      <c r="G19" s="22">
        <f t="shared" si="5"/>
        <v>517468.7</v>
      </c>
      <c r="H19" s="22">
        <f t="shared" si="5"/>
        <v>58116.61</v>
      </c>
      <c r="I19" s="22">
        <f t="shared" si="5"/>
        <v>176236.74</v>
      </c>
      <c r="J19" s="22">
        <f t="shared" si="5"/>
        <v>95890.66</v>
      </c>
      <c r="K19" s="22">
        <f t="shared" si="5"/>
        <v>357905.76</v>
      </c>
      <c r="L19" s="22">
        <f t="shared" si="5"/>
        <v>151337.69</v>
      </c>
      <c r="M19" s="22">
        <f t="shared" si="5"/>
        <v>67075.74</v>
      </c>
      <c r="N19" s="22">
        <f t="shared" si="5"/>
        <v>42126.61</v>
      </c>
      <c r="O19" s="27">
        <f t="shared" si="4"/>
        <v>2234362.06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208771</v>
      </c>
      <c r="C25" s="31">
        <f>+C26+C28+C39+C40+C43-C44</f>
        <v>176108</v>
      </c>
      <c r="D25" s="31">
        <f t="shared" si="6"/>
        <v>166626.8</v>
      </c>
      <c r="E25" s="31">
        <f t="shared" si="6"/>
        <v>50750.2</v>
      </c>
      <c r="F25" s="31">
        <f t="shared" si="6"/>
        <v>148160.2</v>
      </c>
      <c r="G25" s="31">
        <f t="shared" si="6"/>
        <v>5757.799999999999</v>
      </c>
      <c r="H25" s="31">
        <f t="shared" si="6"/>
        <v>57040.6</v>
      </c>
      <c r="I25" s="31">
        <f t="shared" si="6"/>
        <v>150843.2</v>
      </c>
      <c r="J25" s="31">
        <f t="shared" si="6"/>
        <v>251448</v>
      </c>
      <c r="K25" s="31">
        <f t="shared" si="6"/>
        <v>68412.4</v>
      </c>
      <c r="L25" s="31">
        <f t="shared" si="6"/>
        <v>262690.6</v>
      </c>
      <c r="M25" s="31">
        <f t="shared" si="6"/>
        <v>147353.6</v>
      </c>
      <c r="N25" s="31">
        <f t="shared" si="6"/>
        <v>63250.2</v>
      </c>
      <c r="O25" s="31">
        <f t="shared" si="6"/>
        <v>1757212.6</v>
      </c>
    </row>
    <row r="26" spans="1:15" ht="18.75" customHeight="1">
      <c r="A26" s="26" t="s">
        <v>42</v>
      </c>
      <c r="B26" s="32">
        <f>+B27</f>
        <v>-39600</v>
      </c>
      <c r="C26" s="32">
        <f>+C27</f>
        <v>-30558</v>
      </c>
      <c r="D26" s="32">
        <f aca="true" t="shared" si="7" ref="D26:O26">+D27</f>
        <v>-25841.2</v>
      </c>
      <c r="E26" s="32">
        <f t="shared" si="7"/>
        <v>-4408.8</v>
      </c>
      <c r="F26" s="32">
        <f t="shared" si="7"/>
        <v>-16464.8</v>
      </c>
      <c r="G26" s="32">
        <f t="shared" si="7"/>
        <v>-31429.2</v>
      </c>
      <c r="H26" s="32">
        <f t="shared" si="7"/>
        <v>-4250.4</v>
      </c>
      <c r="I26" s="32">
        <f t="shared" si="7"/>
        <v>-27750.8</v>
      </c>
      <c r="J26" s="32">
        <f t="shared" si="7"/>
        <v>-26092</v>
      </c>
      <c r="K26" s="32">
        <f t="shared" si="7"/>
        <v>-26769.6</v>
      </c>
      <c r="L26" s="32">
        <f t="shared" si="7"/>
        <v>-21674.4</v>
      </c>
      <c r="M26" s="32">
        <f t="shared" si="7"/>
        <v>-8914.4</v>
      </c>
      <c r="N26" s="32">
        <f t="shared" si="7"/>
        <v>-7378.8</v>
      </c>
      <c r="O26" s="32">
        <f t="shared" si="7"/>
        <v>-271132.39999999997</v>
      </c>
    </row>
    <row r="27" spans="1:26" ht="18.75" customHeight="1">
      <c r="A27" s="28" t="s">
        <v>43</v>
      </c>
      <c r="B27" s="16">
        <f>ROUND((-B9)*$G$3,2)</f>
        <v>-39600</v>
      </c>
      <c r="C27" s="16">
        <f aca="true" t="shared" si="8" ref="C27:N27">ROUND((-C9)*$G$3,2)</f>
        <v>-30558</v>
      </c>
      <c r="D27" s="16">
        <f t="shared" si="8"/>
        <v>-25841.2</v>
      </c>
      <c r="E27" s="16">
        <f t="shared" si="8"/>
        <v>-4408.8</v>
      </c>
      <c r="F27" s="16">
        <f t="shared" si="8"/>
        <v>-16464.8</v>
      </c>
      <c r="G27" s="16">
        <f t="shared" si="8"/>
        <v>-31429.2</v>
      </c>
      <c r="H27" s="16">
        <f t="shared" si="8"/>
        <v>-4250.4</v>
      </c>
      <c r="I27" s="16">
        <f t="shared" si="8"/>
        <v>-27750.8</v>
      </c>
      <c r="J27" s="16">
        <f t="shared" si="8"/>
        <v>-26092</v>
      </c>
      <c r="K27" s="16">
        <f t="shared" si="8"/>
        <v>-26769.6</v>
      </c>
      <c r="L27" s="16">
        <f t="shared" si="8"/>
        <v>-21674.4</v>
      </c>
      <c r="M27" s="16">
        <f t="shared" si="8"/>
        <v>-8914.4</v>
      </c>
      <c r="N27" s="16">
        <f t="shared" si="8"/>
        <v>-7378.8</v>
      </c>
      <c r="O27" s="33">
        <f aca="true" t="shared" si="9" ref="O27:O44">SUM(B27:N27)</f>
        <v>-271132.39999999997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72</v>
      </c>
      <c r="B39" s="36">
        <v>248371</v>
      </c>
      <c r="C39" s="36">
        <v>206666</v>
      </c>
      <c r="D39" s="36">
        <v>192468</v>
      </c>
      <c r="E39" s="36">
        <v>55159</v>
      </c>
      <c r="F39" s="36">
        <v>164625</v>
      </c>
      <c r="G39" s="36">
        <v>37187</v>
      </c>
      <c r="H39" s="36">
        <v>61291</v>
      </c>
      <c r="I39" s="36">
        <v>178594</v>
      </c>
      <c r="J39" s="36">
        <v>277540</v>
      </c>
      <c r="K39" s="36">
        <v>95182</v>
      </c>
      <c r="L39" s="36">
        <v>284365</v>
      </c>
      <c r="M39" s="36">
        <v>156268</v>
      </c>
      <c r="N39" s="36">
        <v>70629</v>
      </c>
      <c r="O39" s="34">
        <f t="shared" si="9"/>
        <v>2028345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930911.65</v>
      </c>
      <c r="C42" s="37">
        <f aca="true" t="shared" si="11" ref="C42:N42">+C17+C25</f>
        <v>723313.6900000001</v>
      </c>
      <c r="D42" s="37">
        <f t="shared" si="11"/>
        <v>573369.78</v>
      </c>
      <c r="E42" s="37">
        <f t="shared" si="11"/>
        <v>196565.43</v>
      </c>
      <c r="F42" s="37">
        <f t="shared" si="11"/>
        <v>546703.8800000001</v>
      </c>
      <c r="G42" s="37">
        <f t="shared" si="11"/>
        <v>858874.6</v>
      </c>
      <c r="H42" s="37">
        <f t="shared" si="11"/>
        <v>177290.69</v>
      </c>
      <c r="I42" s="37">
        <f t="shared" si="11"/>
        <v>636071.76</v>
      </c>
      <c r="J42" s="37">
        <f t="shared" si="11"/>
        <v>630899.27</v>
      </c>
      <c r="K42" s="37">
        <f t="shared" si="11"/>
        <v>848194.8800000001</v>
      </c>
      <c r="L42" s="37">
        <f t="shared" si="11"/>
        <v>773198.59</v>
      </c>
      <c r="M42" s="37">
        <f t="shared" si="11"/>
        <v>385608.9</v>
      </c>
      <c r="N42" s="37">
        <f t="shared" si="11"/>
        <v>204279.89999999997</v>
      </c>
      <c r="O42" s="37">
        <f>SUM(B42:N42)</f>
        <v>7485283.0200000005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 s="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930911.65</v>
      </c>
      <c r="C48" s="52">
        <f t="shared" si="12"/>
        <v>723313.6900000001</v>
      </c>
      <c r="D48" s="52">
        <f t="shared" si="12"/>
        <v>573369.77</v>
      </c>
      <c r="E48" s="52">
        <f t="shared" si="12"/>
        <v>196565.43</v>
      </c>
      <c r="F48" s="52">
        <f t="shared" si="12"/>
        <v>546703.88</v>
      </c>
      <c r="G48" s="52">
        <f t="shared" si="12"/>
        <v>858874.61</v>
      </c>
      <c r="H48" s="52">
        <f t="shared" si="12"/>
        <v>177290.69</v>
      </c>
      <c r="I48" s="52">
        <f t="shared" si="12"/>
        <v>636071.77</v>
      </c>
      <c r="J48" s="52">
        <f t="shared" si="12"/>
        <v>630899.27</v>
      </c>
      <c r="K48" s="52">
        <f t="shared" si="12"/>
        <v>848194.88</v>
      </c>
      <c r="L48" s="52">
        <f t="shared" si="12"/>
        <v>773198.59</v>
      </c>
      <c r="M48" s="52">
        <f t="shared" si="12"/>
        <v>385608.9</v>
      </c>
      <c r="N48" s="52">
        <f t="shared" si="12"/>
        <v>204279.9</v>
      </c>
      <c r="O48" s="37">
        <f t="shared" si="12"/>
        <v>7485283.03</v>
      </c>
      <c r="Q48"/>
    </row>
    <row r="49" spans="1:18" ht="18.75" customHeight="1">
      <c r="A49" s="26" t="s">
        <v>59</v>
      </c>
      <c r="B49" s="52">
        <v>778307.75</v>
      </c>
      <c r="C49" s="52">
        <v>550474.65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1328782.4</v>
      </c>
      <c r="P49"/>
      <c r="Q49"/>
      <c r="R49" s="44"/>
    </row>
    <row r="50" spans="1:16" ht="18.75" customHeight="1">
      <c r="A50" s="26" t="s">
        <v>60</v>
      </c>
      <c r="B50" s="52">
        <v>152603.9</v>
      </c>
      <c r="C50" s="52">
        <v>172839.04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325442.94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573369.77</v>
      </c>
      <c r="E51" s="53">
        <v>0</v>
      </c>
      <c r="F51" s="53">
        <v>0</v>
      </c>
      <c r="G51" s="53">
        <v>0</v>
      </c>
      <c r="H51" s="52">
        <v>177290.69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750660.46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196565.43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196565.43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546703.88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546703.88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858874.61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858874.61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636071.77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636071.77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630899.27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630899.27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848194.88</v>
      </c>
      <c r="L57" s="32">
        <v>773198.59</v>
      </c>
      <c r="M57" s="53">
        <v>0</v>
      </c>
      <c r="N57" s="53">
        <v>0</v>
      </c>
      <c r="O57" s="37">
        <f t="shared" si="13"/>
        <v>1621393.47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385608.9</v>
      </c>
      <c r="N58" s="53">
        <v>0</v>
      </c>
      <c r="O58" s="37">
        <f t="shared" si="13"/>
        <v>385608.9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204279.9</v>
      </c>
      <c r="O59" s="56">
        <f t="shared" si="13"/>
        <v>204279.9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2020-05-05T20:39:22Z</dcterms:modified>
  <cp:category/>
  <cp:version/>
  <cp:contentType/>
  <cp:contentStatus/>
</cp:coreProperties>
</file>