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<sst xmlns="http://schemas.openxmlformats.org/spreadsheetml/2006/main" count="77" uniqueCount="74">
  <si>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</si>
  <si>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</si>
  <si>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</si>
  <si>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</si>
  <si>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</si>
  <si>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</si>
  <si>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</si>
  <si>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</si>
  <si>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</si>
  <si>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</si>
  <si>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</si>
  <si>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</si>
  <si>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</si>
  <si>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</si>
  <si>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</si>
  <si>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</si>
  <si>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</si>
  <si>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</si>
  <si>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</si>
  <si>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</si>
  <si>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</si>
  <si>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</si>
  <si>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</si>
  <si>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</si>
  <si>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</si>
  <si>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</si>
  <si>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</si>
  <si>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</si>
  <si>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</si>
  <si>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</si>
  <si>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</si>
  <si>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</si>
  <si>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</si>
  <si>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</si>
  <si>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</si>
  <si>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</si>
  <si>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</si>
  <si>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</si>
  <si>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</si>
  <si>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</si>
  <si>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</si>
  <si>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</si>
  <si>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</si>
  <si>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</si>
  <si>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</si>
  <si>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</si>
  <si>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</si>
  <si>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</si>
  <si>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</si>
  <si>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</si>
  <si>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</si>
  <si>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</si>
  <si>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</si>
  <si>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</si>
  <si>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</si>
  <si>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</si>
  <si>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</si>
  <si>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</si>
  <si>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</si>
  <si>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</si>
  <si>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</si>
  <si>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</si>
  <si>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</si>
  <si>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</si>
  <si>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</si>
  <si>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</si>
  <si>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</si>
  <si>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</si>
  <si>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</si>
  <si>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</si>
  <si>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</si>
  <si>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29/04/20 - VENCIMENTO 07/05/20</t>
  </si>
  <si>
    <t>5.3. Revisão de Remuneração pelo Transporte Coletivo (1)</t>
  </si>
  <si>
    <t>Nota: (1) Revisão remuneração, período de17 a 31/03/20, em conformidade à portaria 087/20, e revisão da rede da madrugada, mês de março/20.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</si>
</sst>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179389</v>
      </c>
      <c r="C7" s="9">
        <f t="shared" si="0"/>
        <v>124202</v>
      </c>
      <c r="D7" s="9">
        <f t="shared" si="0"/>
        <v>140951</v>
      </c>
      <c r="E7" s="9">
        <f t="shared" si="0"/>
        <v>28420</v>
      </c>
      <c r="F7" s="9">
        <f t="shared" si="0"/>
        <v>89218</v>
      </c>
      <c r="G7" s="9">
        <f t="shared" si="0"/>
        <v>159342</v>
      </c>
      <c r="H7" s="9">
        <f t="shared" si="0"/>
        <v>22125</v>
      </c>
      <c r="I7" s="9">
        <f t="shared" si="0"/>
        <v>111497</v>
      </c>
      <c r="J7" s="9">
        <f t="shared" si="0"/>
        <v>105857</v>
      </c>
      <c r="K7" s="9">
        <f t="shared" si="0"/>
        <v>162619</v>
      </c>
      <c r="L7" s="9">
        <f t="shared" si="0"/>
        <v>120904</v>
      </c>
      <c r="M7" s="9">
        <f t="shared" si="0"/>
        <v>47148</v>
      </c>
      <c r="N7" s="9">
        <f t="shared" si="0"/>
        <v>33058</v>
      </c>
      <c r="O7" s="9">
        <f t="shared" si="0"/>
        <v>1324730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8999</v>
      </c>
      <c r="C8" s="11">
        <f t="shared" si="1"/>
        <v>7065</v>
      </c>
      <c r="D8" s="11">
        <f t="shared" si="1"/>
        <v>5935</v>
      </c>
      <c r="E8" s="11">
        <f t="shared" si="1"/>
        <v>983</v>
      </c>
      <c r="F8" s="11">
        <f t="shared" si="1"/>
        <v>3633</v>
      </c>
      <c r="G8" s="11">
        <f t="shared" si="1"/>
        <v>7342</v>
      </c>
      <c r="H8" s="11">
        <f t="shared" si="1"/>
        <v>1010</v>
      </c>
      <c r="I8" s="11">
        <f t="shared" si="1"/>
        <v>6442</v>
      </c>
      <c r="J8" s="11">
        <f t="shared" si="1"/>
        <v>6405</v>
      </c>
      <c r="K8" s="11">
        <f t="shared" si="1"/>
        <v>6043</v>
      </c>
      <c r="L8" s="11">
        <f t="shared" si="1"/>
        <v>5031</v>
      </c>
      <c r="M8" s="11">
        <f t="shared" si="1"/>
        <v>2107</v>
      </c>
      <c r="N8" s="11">
        <f t="shared" si="1"/>
        <v>1754</v>
      </c>
      <c r="O8" s="11">
        <f t="shared" si="1"/>
        <v>62749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8999</v>
      </c>
      <c r="C9" s="11">
        <v>7065</v>
      </c>
      <c r="D9" s="11">
        <v>5935</v>
      </c>
      <c r="E9" s="11">
        <v>983</v>
      </c>
      <c r="F9" s="11">
        <v>3633</v>
      </c>
      <c r="G9" s="11">
        <v>7342</v>
      </c>
      <c r="H9" s="11">
        <v>1005</v>
      </c>
      <c r="I9" s="11">
        <v>6441</v>
      </c>
      <c r="J9" s="11">
        <v>6405</v>
      </c>
      <c r="K9" s="11">
        <v>6038</v>
      </c>
      <c r="L9" s="11">
        <v>5031</v>
      </c>
      <c r="M9" s="11">
        <v>2103</v>
      </c>
      <c r="N9" s="11">
        <v>1754</v>
      </c>
      <c r="O9" s="11">
        <f>SUM(B9:N9)</f>
        <v>62734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1</v>
      </c>
      <c r="J10" s="13">
        <v>0</v>
      </c>
      <c r="K10" s="13">
        <v>5</v>
      </c>
      <c r="L10" s="13">
        <v>0</v>
      </c>
      <c r="M10" s="13">
        <v>4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170390</v>
      </c>
      <c r="C11" s="13">
        <v>117137</v>
      </c>
      <c r="D11" s="13">
        <v>135016</v>
      </c>
      <c r="E11" s="13">
        <v>27437</v>
      </c>
      <c r="F11" s="13">
        <v>85585</v>
      </c>
      <c r="G11" s="13">
        <v>152000</v>
      </c>
      <c r="H11" s="13">
        <v>21115</v>
      </c>
      <c r="I11" s="13">
        <v>105055</v>
      </c>
      <c r="J11" s="13">
        <v>99452</v>
      </c>
      <c r="K11" s="13">
        <v>156576</v>
      </c>
      <c r="L11" s="13">
        <v>115873</v>
      </c>
      <c r="M11" s="13">
        <v>45041</v>
      </c>
      <c r="N11" s="13">
        <v>31304</v>
      </c>
      <c r="O11" s="11">
        <f>SUM(B11:N11)</f>
        <v>1261981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1.62675125717202</v>
      </c>
      <c r="C15" s="19">
        <v>1.702498359822461</v>
      </c>
      <c r="D15" s="19">
        <v>1.348511303283684</v>
      </c>
      <c r="E15" s="19">
        <v>1.359962384242984</v>
      </c>
      <c r="F15" s="19">
        <v>1.753290461602109</v>
      </c>
      <c r="G15" s="19">
        <v>2.666386264223126</v>
      </c>
      <c r="H15" s="19">
        <v>2.018725874926675</v>
      </c>
      <c r="I15" s="19">
        <v>1.692911106260719</v>
      </c>
      <c r="J15" s="19">
        <v>1.37510890789166</v>
      </c>
      <c r="K15" s="19">
        <v>2.006418002800413</v>
      </c>
      <c r="L15" s="19">
        <v>1.491087453938811</v>
      </c>
      <c r="M15" s="19">
        <v>1.479565863281951</v>
      </c>
      <c r="N15" s="19">
        <v>1.472437652861169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725213.6100000001</v>
      </c>
      <c r="C17" s="24">
        <f aca="true" t="shared" si="2" ref="C17:O17">C18+C19+C20+C21+C22+C23</f>
        <v>550170.5499999999</v>
      </c>
      <c r="D17" s="24">
        <f t="shared" si="2"/>
        <v>409004.74</v>
      </c>
      <c r="E17" s="24">
        <f t="shared" si="2"/>
        <v>146212.02000000002</v>
      </c>
      <c r="F17" s="24">
        <f t="shared" si="2"/>
        <v>398004.88000000006</v>
      </c>
      <c r="G17" s="24">
        <f t="shared" si="2"/>
        <v>857559.44</v>
      </c>
      <c r="H17" s="24">
        <f t="shared" si="2"/>
        <v>120199.69</v>
      </c>
      <c r="I17" s="24">
        <f t="shared" si="2"/>
        <v>485053.07</v>
      </c>
      <c r="J17" s="24">
        <f t="shared" si="2"/>
        <v>380864.83</v>
      </c>
      <c r="K17" s="24">
        <f t="shared" si="2"/>
        <v>780382.99</v>
      </c>
      <c r="L17" s="24">
        <f t="shared" si="2"/>
        <v>511976.42</v>
      </c>
      <c r="M17" s="24">
        <f t="shared" si="2"/>
        <v>239024.77</v>
      </c>
      <c r="N17" s="24">
        <f t="shared" si="2"/>
        <v>141537.86</v>
      </c>
      <c r="O17" s="24">
        <f t="shared" si="2"/>
        <v>5745204.870000001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400790.9</v>
      </c>
      <c r="C18" s="22">
        <f t="shared" si="3"/>
        <v>286596.12</v>
      </c>
      <c r="D18" s="22">
        <f t="shared" si="3"/>
        <v>285172.06</v>
      </c>
      <c r="E18" s="22">
        <f t="shared" si="3"/>
        <v>98364.46</v>
      </c>
      <c r="F18" s="22">
        <f t="shared" si="3"/>
        <v>209144.84</v>
      </c>
      <c r="G18" s="22">
        <f t="shared" si="3"/>
        <v>307067.97</v>
      </c>
      <c r="H18" s="22">
        <f t="shared" si="3"/>
        <v>57168.79</v>
      </c>
      <c r="I18" s="22">
        <f t="shared" si="3"/>
        <v>255238.93</v>
      </c>
      <c r="J18" s="22">
        <f t="shared" si="3"/>
        <v>243905.11</v>
      </c>
      <c r="K18" s="22">
        <f t="shared" si="3"/>
        <v>354411.85</v>
      </c>
      <c r="L18" s="22">
        <f t="shared" si="3"/>
        <v>299890.28</v>
      </c>
      <c r="M18" s="22">
        <f t="shared" si="3"/>
        <v>135102.59</v>
      </c>
      <c r="N18" s="22">
        <f t="shared" si="3"/>
        <v>85607</v>
      </c>
      <c r="O18" s="27">
        <f aca="true" t="shared" si="4" ref="O18:O23">SUM(B18:N18)</f>
        <v>3018460.9000000004</v>
      </c>
    </row>
    <row r="19" spans="1:23" ht="18.75" customHeight="1">
      <c r="A19" s="26" t="s">
        <v>36</v>
      </c>
      <c r="B19" s="16">
        <f>IF(B15&lt;&gt;0,ROUND((B15-1)*B18,2),0)</f>
        <v>251196.2</v>
      </c>
      <c r="C19" s="22">
        <f aca="true" t="shared" si="5" ref="C19:N19">IF(C15&lt;&gt;0,ROUND((C15-1)*C18,2),0)</f>
        <v>201333.3</v>
      </c>
      <c r="D19" s="22">
        <f t="shared" si="5"/>
        <v>99385.69</v>
      </c>
      <c r="E19" s="22">
        <f t="shared" si="5"/>
        <v>35407.51</v>
      </c>
      <c r="F19" s="22">
        <f t="shared" si="5"/>
        <v>157546.81</v>
      </c>
      <c r="G19" s="22">
        <f t="shared" si="5"/>
        <v>511693.85</v>
      </c>
      <c r="H19" s="22">
        <f t="shared" si="5"/>
        <v>58239.33</v>
      </c>
      <c r="I19" s="22">
        <f t="shared" si="5"/>
        <v>176857.89</v>
      </c>
      <c r="J19" s="22">
        <f t="shared" si="5"/>
        <v>91490.98</v>
      </c>
      <c r="K19" s="22">
        <f t="shared" si="5"/>
        <v>356686.47</v>
      </c>
      <c r="L19" s="22">
        <f t="shared" si="5"/>
        <v>147272.35</v>
      </c>
      <c r="M19" s="22">
        <f t="shared" si="5"/>
        <v>64790.59</v>
      </c>
      <c r="N19" s="22">
        <f t="shared" si="5"/>
        <v>40443.97</v>
      </c>
      <c r="O19" s="27">
        <f t="shared" si="4"/>
        <v>2192344.9400000004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1051557.39</v>
      </c>
      <c r="C25" s="31">
        <f>+C26+C28+C39+C40+C43-C44</f>
        <v>881458.98</v>
      </c>
      <c r="D25" s="31">
        <f t="shared" si="6"/>
        <v>-13023.08</v>
      </c>
      <c r="E25" s="31">
        <f t="shared" si="6"/>
        <v>193349.46</v>
      </c>
      <c r="F25" s="31">
        <f t="shared" si="6"/>
        <v>23703.569999999996</v>
      </c>
      <c r="G25" s="31">
        <f t="shared" si="6"/>
        <v>54337.729999999996</v>
      </c>
      <c r="H25" s="31">
        <f t="shared" si="6"/>
        <v>-4422</v>
      </c>
      <c r="I25" s="31">
        <f t="shared" si="6"/>
        <v>445637</v>
      </c>
      <c r="J25" s="31">
        <f t="shared" si="6"/>
        <v>300798.66</v>
      </c>
      <c r="K25" s="31">
        <f t="shared" si="6"/>
        <v>726347.3200000001</v>
      </c>
      <c r="L25" s="31">
        <f t="shared" si="6"/>
        <v>580142.87</v>
      </c>
      <c r="M25" s="31">
        <f t="shared" si="6"/>
        <v>572059.3</v>
      </c>
      <c r="N25" s="31">
        <f t="shared" si="6"/>
        <v>222663.36</v>
      </c>
      <c r="O25" s="31">
        <f t="shared" si="6"/>
        <v>5034610.56</v>
      </c>
    </row>
    <row r="26" spans="1:15" ht="18.75" customHeight="1">
      <c r="A26" s="26" t="s">
        <v>42</v>
      </c>
      <c r="B26" s="32">
        <f>+B27</f>
        <v>-39595.6</v>
      </c>
      <c r="C26" s="32">
        <f>+C27</f>
        <v>-31086</v>
      </c>
      <c r="D26" s="32">
        <f aca="true" t="shared" si="7" ref="D26:O26">+D27</f>
        <v>-26114</v>
      </c>
      <c r="E26" s="32">
        <f t="shared" si="7"/>
        <v>-4325.2</v>
      </c>
      <c r="F26" s="32">
        <f t="shared" si="7"/>
        <v>-15985.2</v>
      </c>
      <c r="G26" s="32">
        <f t="shared" si="7"/>
        <v>-32304.8</v>
      </c>
      <c r="H26" s="32">
        <f t="shared" si="7"/>
        <v>-4422</v>
      </c>
      <c r="I26" s="32">
        <f t="shared" si="7"/>
        <v>-28340.4</v>
      </c>
      <c r="J26" s="32">
        <f t="shared" si="7"/>
        <v>-28182</v>
      </c>
      <c r="K26" s="32">
        <f t="shared" si="7"/>
        <v>-26567.2</v>
      </c>
      <c r="L26" s="32">
        <f t="shared" si="7"/>
        <v>-22136.4</v>
      </c>
      <c r="M26" s="32">
        <f t="shared" si="7"/>
        <v>-9253.2</v>
      </c>
      <c r="N26" s="32">
        <f t="shared" si="7"/>
        <v>-7717.6</v>
      </c>
      <c r="O26" s="32">
        <f t="shared" si="7"/>
        <v>-276029.6</v>
      </c>
    </row>
    <row r="27" spans="1:26" ht="18.75" customHeight="1">
      <c r="A27" s="28" t="s">
        <v>43</v>
      </c>
      <c r="B27" s="16">
        <f>ROUND((-B9)*$G$3,2)</f>
        <v>-39595.6</v>
      </c>
      <c r="C27" s="16">
        <f aca="true" t="shared" si="8" ref="C27:N27">ROUND((-C9)*$G$3,2)</f>
        <v>-31086</v>
      </c>
      <c r="D27" s="16">
        <f t="shared" si="8"/>
        <v>-26114</v>
      </c>
      <c r="E27" s="16">
        <f t="shared" si="8"/>
        <v>-4325.2</v>
      </c>
      <c r="F27" s="16">
        <f t="shared" si="8"/>
        <v>-15985.2</v>
      </c>
      <c r="G27" s="16">
        <f t="shared" si="8"/>
        <v>-32304.8</v>
      </c>
      <c r="H27" s="16">
        <f t="shared" si="8"/>
        <v>-4422</v>
      </c>
      <c r="I27" s="16">
        <f t="shared" si="8"/>
        <v>-28340.4</v>
      </c>
      <c r="J27" s="16">
        <f t="shared" si="8"/>
        <v>-28182</v>
      </c>
      <c r="K27" s="16">
        <f t="shared" si="8"/>
        <v>-26567.2</v>
      </c>
      <c r="L27" s="16">
        <f t="shared" si="8"/>
        <v>-22136.4</v>
      </c>
      <c r="M27" s="16">
        <f t="shared" si="8"/>
        <v>-9253.2</v>
      </c>
      <c r="N27" s="16">
        <f t="shared" si="8"/>
        <v>-7717.6</v>
      </c>
      <c r="O27" s="33">
        <f aca="true" t="shared" si="9" ref="O27:O44">SUM(B27:N27)</f>
        <v>-276029.6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1091152.99</v>
      </c>
      <c r="C39" s="36">
        <v>912544.98</v>
      </c>
      <c r="D39" s="36">
        <v>13090.92</v>
      </c>
      <c r="E39" s="36">
        <v>197674.66</v>
      </c>
      <c r="F39" s="36">
        <v>39688.77</v>
      </c>
      <c r="G39" s="36">
        <v>86642.53</v>
      </c>
      <c r="H39" s="36">
        <v>0</v>
      </c>
      <c r="I39" s="36">
        <v>473977.4</v>
      </c>
      <c r="J39" s="36">
        <v>328980.66</v>
      </c>
      <c r="K39" s="36">
        <v>752914.52</v>
      </c>
      <c r="L39" s="36">
        <v>602279.27</v>
      </c>
      <c r="M39" s="36">
        <v>581312.5</v>
      </c>
      <c r="N39" s="36">
        <v>230380.96</v>
      </c>
      <c r="O39" s="34">
        <f t="shared" si="9"/>
        <v>5310640.159999999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1776771</v>
      </c>
      <c r="C42" s="37">
        <f aca="true" t="shared" si="11" ref="C42:N42">+C17+C25</f>
        <v>1431629.5299999998</v>
      </c>
      <c r="D42" s="37">
        <f t="shared" si="11"/>
        <v>395981.66</v>
      </c>
      <c r="E42" s="37">
        <f t="shared" si="11"/>
        <v>339561.48</v>
      </c>
      <c r="F42" s="37">
        <f t="shared" si="11"/>
        <v>421708.45000000007</v>
      </c>
      <c r="G42" s="37">
        <f t="shared" si="11"/>
        <v>911897.1699999999</v>
      </c>
      <c r="H42" s="37">
        <f t="shared" si="11"/>
        <v>115777.69</v>
      </c>
      <c r="I42" s="37">
        <f t="shared" si="11"/>
        <v>930690.0700000001</v>
      </c>
      <c r="J42" s="37">
        <f t="shared" si="11"/>
        <v>681663.49</v>
      </c>
      <c r="K42" s="37">
        <f t="shared" si="11"/>
        <v>1506730.31</v>
      </c>
      <c r="L42" s="37">
        <f t="shared" si="11"/>
        <v>1092119.29</v>
      </c>
      <c r="M42" s="37">
        <f t="shared" si="11"/>
        <v>811084.0700000001</v>
      </c>
      <c r="N42" s="37">
        <f t="shared" si="11"/>
        <v>364201.22</v>
      </c>
      <c r="O42" s="37">
        <f>SUM(B42:N42)</f>
        <v>10779815.430000002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1776771.01</v>
      </c>
      <c r="C48" s="52">
        <f t="shared" si="12"/>
        <v>1431629.53</v>
      </c>
      <c r="D48" s="52">
        <f t="shared" si="12"/>
        <v>395981.66</v>
      </c>
      <c r="E48" s="52">
        <f t="shared" si="12"/>
        <v>339561.48</v>
      </c>
      <c r="F48" s="52">
        <f t="shared" si="12"/>
        <v>421708.45</v>
      </c>
      <c r="G48" s="52">
        <f t="shared" si="12"/>
        <v>911897.16</v>
      </c>
      <c r="H48" s="52">
        <f t="shared" si="12"/>
        <v>115777.68</v>
      </c>
      <c r="I48" s="52">
        <f t="shared" si="12"/>
        <v>930690.07</v>
      </c>
      <c r="J48" s="52">
        <f t="shared" si="12"/>
        <v>681663.49</v>
      </c>
      <c r="K48" s="52">
        <f t="shared" si="12"/>
        <v>1506730.3</v>
      </c>
      <c r="L48" s="52">
        <f t="shared" si="12"/>
        <v>1092119.3</v>
      </c>
      <c r="M48" s="52">
        <f t="shared" si="12"/>
        <v>811084.08</v>
      </c>
      <c r="N48" s="52">
        <f t="shared" si="12"/>
        <v>364201.22</v>
      </c>
      <c r="O48" s="37">
        <f t="shared" si="12"/>
        <v>10779815.430000002</v>
      </c>
      <c r="Q48"/>
    </row>
    <row r="49" spans="1:18" ht="18.75" customHeight="1">
      <c r="A49" s="26" t="s">
        <v>59</v>
      </c>
      <c r="B49" s="52">
        <v>1480371.01</v>
      </c>
      <c r="C49" s="52">
        <v>1081711.53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2562082.54</v>
      </c>
      <c r="P49"/>
      <c r="Q49"/>
      <c r="R49" s="44"/>
    </row>
    <row r="50" spans="1:16" ht="18.75" customHeight="1">
      <c r="A50" s="26" t="s">
        <v>60</v>
      </c>
      <c r="B50" s="52">
        <v>296400</v>
      </c>
      <c r="C50" s="52">
        <v>349918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646318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395981.66</v>
      </c>
      <c r="E51" s="53">
        <v>0</v>
      </c>
      <c r="F51" s="53">
        <v>0</v>
      </c>
      <c r="G51" s="53">
        <v>0</v>
      </c>
      <c r="H51" s="52">
        <v>115777.68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511759.33999999997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339561.48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339561.48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421708.45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421708.45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911897.16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911897.16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930690.07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930690.07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681663.49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681663.49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1506730.3</v>
      </c>
      <c r="L57" s="32">
        <v>1092119.3</v>
      </c>
      <c r="M57" s="53">
        <v>0</v>
      </c>
      <c r="N57" s="53">
        <v>0</v>
      </c>
      <c r="O57" s="37">
        <f t="shared" si="13"/>
        <v>2598849.6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811084.08</v>
      </c>
      <c r="N58" s="53">
        <v>0</v>
      </c>
      <c r="O58" s="37">
        <f t="shared" si="13"/>
        <v>811084.08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364201.22</v>
      </c>
      <c r="O59" s="56">
        <f t="shared" si="13"/>
        <v>364201.22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2020-05-06T22:16:33Z</dcterms:modified>
  <cp:category/>
  <cp:version/>
  <cp:contentType/>
  <cp:contentStatus/>
</cp:coreProperties>
</file>