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<sst xmlns="http://schemas.openxmlformats.org/spreadsheetml/2006/main" count="77" uniqueCount="76">
  <si>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</si>
  <si>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</si>
  <si>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</si>
  <si>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</si>
  <si>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</si>
  <si>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</si>
  <si>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</si>
  <si>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</si>
  <si>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</si>
  <si>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</si>
  <si>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</si>
  <si>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</si>
  <si>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</si>
  <si>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</si>
  <si>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</si>
  <si>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</si>
  <si>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</si>
  <si>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</si>
  <si>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</si>
  <si>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</si>
  <si>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</si>
  <si>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</si>
  <si>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</si>
  <si>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</si>
  <si>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</si>
  <si>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</si>
  <si>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</si>
  <si>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</si>
  <si>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</si>
  <si>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</si>
  <si>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</si>
  <si>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</si>
  <si>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</si>
  <si>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</si>
  <si>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</si>
  <si>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</si>
  <si>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</si>
  <si>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</si>
  <si>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</si>
  <si>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</si>
  <si>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</si>
  <si>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</si>
  <si>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</si>
  <si>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</si>
  <si>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</si>
  <si>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</si>
  <si>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</si>
  <si>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</si>
  <si>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</si>
  <si>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</si>
  <si>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</si>
  <si>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</si>
  <si>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</si>
  <si>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</si>
  <si>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</si>
  <si>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</si>
  <si>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</si>
  <si>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</si>
  <si>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</si>
  <si>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</si>
  <si>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</si>
  <si>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</si>
  <si>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</si>
  <si>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</si>
  <si>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</si>
  <si>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</si>
  <si>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</si>
  <si>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</si>
  <si>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</si>
  <si>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</si>
  <si>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</si>
  <si>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</si>
  <si>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</si>
  <si>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</si>
  <si>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</si>
  <si>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01/03/20 - VENCIMENTO 06/03/20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</si>
</sst>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22223</v>
      </c>
      <c r="C7" s="10">
        <f>C8+C11</f>
        <v>35027</v>
      </c>
      <c r="D7" s="10">
        <f aca="true" t="shared" si="0" ref="D7:K7">D8+D11</f>
        <v>84313</v>
      </c>
      <c r="E7" s="10">
        <f t="shared" si="0"/>
        <v>94776</v>
      </c>
      <c r="F7" s="10">
        <f t="shared" si="0"/>
        <v>98640</v>
      </c>
      <c r="G7" s="10">
        <f t="shared" si="0"/>
        <v>44629</v>
      </c>
      <c r="H7" s="10">
        <f t="shared" si="0"/>
        <v>23684</v>
      </c>
      <c r="I7" s="10">
        <f t="shared" si="0"/>
        <v>45153</v>
      </c>
      <c r="J7" s="10">
        <f t="shared" si="0"/>
        <v>27261</v>
      </c>
      <c r="K7" s="10">
        <f t="shared" si="0"/>
        <v>80821</v>
      </c>
      <c r="L7" s="10">
        <f>SUM(B7:K7)</f>
        <v>556527</v>
      </c>
      <c r="M7" s="11"/>
    </row>
    <row r="8" spans="1:13" ht="17.25" customHeight="1">
      <c r="A8" s="12" t="s">
        <v>18</v>
      </c>
      <c r="B8" s="13">
        <f>B9+B10</f>
        <v>1975</v>
      </c>
      <c r="C8" s="13">
        <f aca="true" t="shared" si="1" ref="C8:K8">C9+C10</f>
        <v>2854</v>
      </c>
      <c r="D8" s="13">
        <f t="shared" si="1"/>
        <v>7450</v>
      </c>
      <c r="E8" s="13">
        <f t="shared" si="1"/>
        <v>7640</v>
      </c>
      <c r="F8" s="13">
        <f t="shared" si="1"/>
        <v>8290</v>
      </c>
      <c r="G8" s="13">
        <f t="shared" si="1"/>
        <v>3735</v>
      </c>
      <c r="H8" s="13">
        <f t="shared" si="1"/>
        <v>2007</v>
      </c>
      <c r="I8" s="13">
        <f t="shared" si="1"/>
        <v>3391</v>
      </c>
      <c r="J8" s="13">
        <f t="shared" si="1"/>
        <v>2178</v>
      </c>
      <c r="K8" s="13">
        <f t="shared" si="1"/>
        <v>5667</v>
      </c>
      <c r="L8" s="13">
        <f>SUM(B8:K8)</f>
        <v>45187</v>
      </c>
      <c r="M8"/>
    </row>
    <row r="9" spans="1:13" ht="17.25" customHeight="1">
      <c r="A9" s="14" t="s">
        <v>19</v>
      </c>
      <c r="B9" s="15">
        <v>1975</v>
      </c>
      <c r="C9" s="15">
        <v>2854</v>
      </c>
      <c r="D9" s="15">
        <v>7450</v>
      </c>
      <c r="E9" s="15">
        <v>7640</v>
      </c>
      <c r="F9" s="15">
        <v>8290</v>
      </c>
      <c r="G9" s="15">
        <v>3735</v>
      </c>
      <c r="H9" s="15">
        <v>2001</v>
      </c>
      <c r="I9" s="15">
        <v>3391</v>
      </c>
      <c r="J9" s="15">
        <v>2178</v>
      </c>
      <c r="K9" s="15">
        <v>5667</v>
      </c>
      <c r="L9" s="13">
        <f>SUM(B9:K9)</f>
        <v>45181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15">
        <v>0</v>
      </c>
      <c r="J10" s="15">
        <v>0</v>
      </c>
      <c r="K10" s="15">
        <v>0</v>
      </c>
      <c r="L10" s="13">
        <f>SUM(B10:K10)</f>
        <v>6</v>
      </c>
      <c r="M10"/>
    </row>
    <row r="11" spans="1:13" ht="17.25" customHeight="1">
      <c r="A11" s="12" t="s">
        <v>21</v>
      </c>
      <c r="B11" s="15">
        <v>20248</v>
      </c>
      <c r="C11" s="15">
        <v>32173</v>
      </c>
      <c r="D11" s="15">
        <v>76863</v>
      </c>
      <c r="E11" s="15">
        <v>87136</v>
      </c>
      <c r="F11" s="15">
        <v>90350</v>
      </c>
      <c r="G11" s="15">
        <v>40894</v>
      </c>
      <c r="H11" s="15">
        <v>21677</v>
      </c>
      <c r="I11" s="15">
        <v>41762</v>
      </c>
      <c r="J11" s="15">
        <v>25083</v>
      </c>
      <c r="K11" s="15">
        <v>75154</v>
      </c>
      <c r="L11" s="13">
        <f>SUM(B11:K11)</f>
        <v>511340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1.067056038935629</v>
      </c>
      <c r="D15" s="22">
        <v>0.989894701659037</v>
      </c>
      <c r="E15" s="22">
        <v>0.974581490138898</v>
      </c>
      <c r="F15" s="22">
        <v>0.993787652698055</v>
      </c>
      <c r="G15" s="22">
        <v>1.049875124667462</v>
      </c>
      <c r="H15" s="22">
        <v>0.982403810115166</v>
      </c>
      <c r="I15" s="22">
        <v>1.064963293646064</v>
      </c>
      <c r="J15" s="22">
        <v>1.078697987983388</v>
      </c>
      <c r="K15" s="22">
        <v>0.991925250098614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131696.83</v>
      </c>
      <c r="C17" s="25">
        <f aca="true" t="shared" si="2" ref="C17:L17">C18+C19+C20+C21+C22</f>
        <v>122030.76000000001</v>
      </c>
      <c r="D17" s="25">
        <f t="shared" si="2"/>
        <v>329282.45999999996</v>
      </c>
      <c r="E17" s="25">
        <f t="shared" si="2"/>
        <v>351452.38</v>
      </c>
      <c r="F17" s="25">
        <f t="shared" si="2"/>
        <v>340940.99</v>
      </c>
      <c r="G17" s="25">
        <f t="shared" si="2"/>
        <v>188695.77000000002</v>
      </c>
      <c r="H17" s="25">
        <f t="shared" si="2"/>
        <v>102681.46999999999</v>
      </c>
      <c r="I17" s="25">
        <f t="shared" si="2"/>
        <v>160868.55</v>
      </c>
      <c r="J17" s="25">
        <f t="shared" si="2"/>
        <v>119892.04999999999</v>
      </c>
      <c r="K17" s="25">
        <f t="shared" si="2"/>
        <v>251517.65000000002</v>
      </c>
      <c r="L17" s="25">
        <f t="shared" si="2"/>
        <v>2099058.91</v>
      </c>
      <c r="M17"/>
    </row>
    <row r="18" spans="1:13" ht="17.25" customHeight="1">
      <c r="A18" s="26" t="s">
        <v>25</v>
      </c>
      <c r="B18" s="33">
        <f aca="true" t="shared" si="3" ref="B18:K18">ROUND(B13*B7,2)</f>
        <v>127922.25</v>
      </c>
      <c r="C18" s="33">
        <f t="shared" si="3"/>
        <v>108639.74</v>
      </c>
      <c r="D18" s="33">
        <f t="shared" si="3"/>
        <v>311435.36</v>
      </c>
      <c r="E18" s="33">
        <f t="shared" si="3"/>
        <v>354045.23</v>
      </c>
      <c r="F18" s="33">
        <f t="shared" si="3"/>
        <v>326182.75</v>
      </c>
      <c r="G18" s="33">
        <f t="shared" si="3"/>
        <v>162168.4</v>
      </c>
      <c r="H18" s="33">
        <f t="shared" si="3"/>
        <v>94821.26</v>
      </c>
      <c r="I18" s="33">
        <f t="shared" si="3"/>
        <v>150147.27</v>
      </c>
      <c r="J18" s="33">
        <f t="shared" si="3"/>
        <v>97605.28</v>
      </c>
      <c r="K18" s="33">
        <f t="shared" si="3"/>
        <v>236264.03</v>
      </c>
      <c r="L18" s="33">
        <f>SUM(B18:K18)</f>
        <v>1969231.57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144.01</v>
      </c>
      <c r="C19" s="33">
        <f t="shared" si="4"/>
        <v>7284.95</v>
      </c>
      <c r="D19" s="33">
        <f t="shared" si="4"/>
        <v>-3147.15</v>
      </c>
      <c r="E19" s="33">
        <f t="shared" si="4"/>
        <v>-8999.3</v>
      </c>
      <c r="F19" s="33">
        <f t="shared" si="4"/>
        <v>-2026.36</v>
      </c>
      <c r="G19" s="33">
        <f t="shared" si="4"/>
        <v>8088.17</v>
      </c>
      <c r="H19" s="33">
        <f t="shared" si="4"/>
        <v>-1668.49</v>
      </c>
      <c r="I19" s="33">
        <f t="shared" si="4"/>
        <v>9754.06</v>
      </c>
      <c r="J19" s="33">
        <f t="shared" si="4"/>
        <v>7681.34</v>
      </c>
      <c r="K19" s="33">
        <f t="shared" si="4"/>
        <v>-1907.77</v>
      </c>
      <c r="L19" s="33">
        <f>SUM(B19:K19)</f>
        <v>15203.46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17130.9</v>
      </c>
      <c r="F20" s="33">
        <v>22798.35</v>
      </c>
      <c r="G20" s="33">
        <v>18439.2</v>
      </c>
      <c r="H20" s="33">
        <v>8204.84</v>
      </c>
      <c r="I20" s="33">
        <v>3477.06</v>
      </c>
      <c r="J20" s="33">
        <v>11957.71</v>
      </c>
      <c r="K20" s="33">
        <v>17161.39</v>
      </c>
      <c r="L20" s="33">
        <f>SUM(B20:K20)</f>
        <v>128576.48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-10724.45</v>
      </c>
      <c r="F22" s="33">
        <v>-7337.61</v>
      </c>
      <c r="G22" s="33">
        <v>0</v>
      </c>
      <c r="H22" s="30">
        <v>0</v>
      </c>
      <c r="I22" s="33">
        <v>-2509.84</v>
      </c>
      <c r="J22" s="30">
        <v>0</v>
      </c>
      <c r="K22" s="30">
        <v>0</v>
      </c>
      <c r="L22" s="33">
        <f>SUM(B22:K22)</f>
        <v>-20571.9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-36077.729999999996</v>
      </c>
      <c r="C25" s="33">
        <f t="shared" si="5"/>
        <v>-12557.6</v>
      </c>
      <c r="D25" s="33">
        <f t="shared" si="5"/>
        <v>-32780</v>
      </c>
      <c r="E25" s="33">
        <f t="shared" si="5"/>
        <v>-38060.35</v>
      </c>
      <c r="F25" s="33">
        <f t="shared" si="5"/>
        <v>-36476</v>
      </c>
      <c r="G25" s="33">
        <f t="shared" si="5"/>
        <v>-16434</v>
      </c>
      <c r="H25" s="33">
        <f t="shared" si="5"/>
        <v>-16442.65</v>
      </c>
      <c r="I25" s="33">
        <f t="shared" si="5"/>
        <v>-14920.4</v>
      </c>
      <c r="J25" s="33">
        <f t="shared" si="5"/>
        <v>-9583.2</v>
      </c>
      <c r="K25" s="33">
        <f t="shared" si="5"/>
        <v>-24934.8</v>
      </c>
      <c r="L25" s="33">
        <f aca="true" t="shared" si="6" ref="L25:L31">SUM(B25:K25)</f>
        <v>-238266.72999999998</v>
      </c>
      <c r="M25"/>
    </row>
    <row r="26" spans="1:13" ht="18.75" customHeight="1">
      <c r="A26" s="27" t="s">
        <v>31</v>
      </c>
      <c r="B26" s="33">
        <f>B27+B28+B29+B30</f>
        <v>-8690</v>
      </c>
      <c r="C26" s="33">
        <f aca="true" t="shared" si="7" ref="C26:K26">C27+C28+C29+C30</f>
        <v>-12557.6</v>
      </c>
      <c r="D26" s="33">
        <f t="shared" si="7"/>
        <v>-32780</v>
      </c>
      <c r="E26" s="33">
        <f t="shared" si="7"/>
        <v>-33616</v>
      </c>
      <c r="F26" s="33">
        <f t="shared" si="7"/>
        <v>-36476</v>
      </c>
      <c r="G26" s="33">
        <f t="shared" si="7"/>
        <v>-16434</v>
      </c>
      <c r="H26" s="33">
        <f t="shared" si="7"/>
        <v>-8804.4</v>
      </c>
      <c r="I26" s="33">
        <f t="shared" si="7"/>
        <v>-14920.4</v>
      </c>
      <c r="J26" s="33">
        <f t="shared" si="7"/>
        <v>-9583.2</v>
      </c>
      <c r="K26" s="33">
        <f t="shared" si="7"/>
        <v>-24934.8</v>
      </c>
      <c r="L26" s="33">
        <f t="shared" si="6"/>
        <v>-198796.4</v>
      </c>
      <c r="M26"/>
    </row>
    <row r="27" spans="1:13" s="36" customFormat="1" ht="18.75" customHeight="1">
      <c r="A27" s="34" t="s">
        <v>60</v>
      </c>
      <c r="B27" s="33">
        <f>-ROUND((B9)*$E$3,2)</f>
        <v>-8690</v>
      </c>
      <c r="C27" s="33">
        <f aca="true" t="shared" si="8" ref="C27:K27">-ROUND((C9)*$E$3,2)</f>
        <v>-12557.6</v>
      </c>
      <c r="D27" s="33">
        <f t="shared" si="8"/>
        <v>-32780</v>
      </c>
      <c r="E27" s="33">
        <f t="shared" si="8"/>
        <v>-33616</v>
      </c>
      <c r="F27" s="33">
        <f t="shared" si="8"/>
        <v>-36476</v>
      </c>
      <c r="G27" s="33">
        <f t="shared" si="8"/>
        <v>-16434</v>
      </c>
      <c r="H27" s="33">
        <f t="shared" si="8"/>
        <v>-8804.4</v>
      </c>
      <c r="I27" s="33">
        <f t="shared" si="8"/>
        <v>-14920.4</v>
      </c>
      <c r="J27" s="33">
        <f t="shared" si="8"/>
        <v>-9583.2</v>
      </c>
      <c r="K27" s="33">
        <f t="shared" si="8"/>
        <v>-24934.8</v>
      </c>
      <c r="L27" s="33">
        <f t="shared" si="6"/>
        <v>-198796.4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-19485.92</v>
      </c>
      <c r="C31" s="38">
        <f t="shared" si="9"/>
        <v>0</v>
      </c>
      <c r="D31" s="38">
        <f t="shared" si="9"/>
        <v>0</v>
      </c>
      <c r="E31" s="38">
        <f t="shared" si="9"/>
        <v>-4444.35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-31568.519999999997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-7901.81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 t="shared" si="10"/>
        <v>-7901.81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95619.09999999999</v>
      </c>
      <c r="C46" s="41">
        <f t="shared" si="11"/>
        <v>109473.16</v>
      </c>
      <c r="D46" s="41">
        <f t="shared" si="11"/>
        <v>296502.45999999996</v>
      </c>
      <c r="E46" s="41">
        <f t="shared" si="11"/>
        <v>313392.03</v>
      </c>
      <c r="F46" s="41">
        <f t="shared" si="11"/>
        <v>304464.99</v>
      </c>
      <c r="G46" s="41">
        <f t="shared" si="11"/>
        <v>172261.77000000002</v>
      </c>
      <c r="H46" s="41">
        <f t="shared" si="11"/>
        <v>86238.81999999998</v>
      </c>
      <c r="I46" s="41">
        <f t="shared" si="11"/>
        <v>145948.15</v>
      </c>
      <c r="J46" s="41">
        <f t="shared" si="11"/>
        <v>110308.84999999999</v>
      </c>
      <c r="K46" s="41">
        <f t="shared" si="11"/>
        <v>226582.85000000003</v>
      </c>
      <c r="L46" s="42">
        <f>SUM(B46:K46)</f>
        <v>1860792.1800000002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95619.1</v>
      </c>
      <c r="C52" s="41">
        <f aca="true" t="shared" si="12" ref="C52:J52">SUM(C53:C64)</f>
        <v>109473.16</v>
      </c>
      <c r="D52" s="41">
        <f t="shared" si="12"/>
        <v>296502.46</v>
      </c>
      <c r="E52" s="41">
        <f t="shared" si="12"/>
        <v>313392.03</v>
      </c>
      <c r="F52" s="41">
        <f t="shared" si="12"/>
        <v>304464.99</v>
      </c>
      <c r="G52" s="41">
        <f t="shared" si="12"/>
        <v>172261.77</v>
      </c>
      <c r="H52" s="41">
        <f t="shared" si="12"/>
        <v>86238.82</v>
      </c>
      <c r="I52" s="41">
        <f t="shared" si="12"/>
        <v>145948.15</v>
      </c>
      <c r="J52" s="41">
        <f t="shared" si="12"/>
        <v>110308.85</v>
      </c>
      <c r="K52" s="41">
        <f>SUM(K53:K66)</f>
        <v>226582.84999999998</v>
      </c>
      <c r="L52" s="47">
        <f>SUM(B52:K52)</f>
        <v>1860792.1800000002</v>
      </c>
      <c r="M52" s="40"/>
    </row>
    <row r="53" spans="1:13" ht="18.75" customHeight="1">
      <c r="A53" s="48" t="s">
        <v>52</v>
      </c>
      <c r="B53" s="49">
        <v>95619.1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95619.1</v>
      </c>
      <c r="M53" s="40"/>
    </row>
    <row r="54" spans="1:12" ht="18.75" customHeight="1">
      <c r="A54" s="48" t="s">
        <v>63</v>
      </c>
      <c r="B54" s="17">
        <v>0</v>
      </c>
      <c r="C54" s="49">
        <v>95351.12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95351.12</v>
      </c>
    </row>
    <row r="55" spans="1:12" ht="18.75" customHeight="1">
      <c r="A55" s="48" t="s">
        <v>64</v>
      </c>
      <c r="B55" s="17">
        <v>0</v>
      </c>
      <c r="C55" s="49">
        <v>14122.04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14122.04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296502.46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296502.46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313392.03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313392.03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304464.99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304464.99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172261.77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172261.77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86238.82</v>
      </c>
      <c r="I60" s="17">
        <v>0</v>
      </c>
      <c r="J60" s="17">
        <v>0</v>
      </c>
      <c r="K60" s="17">
        <v>0</v>
      </c>
      <c r="L60" s="47">
        <f t="shared" si="13"/>
        <v>86238.82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145948.15</v>
      </c>
      <c r="J61" s="17">
        <v>0</v>
      </c>
      <c r="K61" s="17">
        <v>0</v>
      </c>
      <c r="L61" s="47">
        <f t="shared" si="13"/>
        <v>145948.15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110308.85</v>
      </c>
      <c r="K62" s="17">
        <v>0</v>
      </c>
      <c r="L62" s="47">
        <f t="shared" si="13"/>
        <v>110308.85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90565.17</v>
      </c>
      <c r="L63" s="47">
        <f t="shared" si="13"/>
        <v>90565.17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136017.68</v>
      </c>
      <c r="L64" s="47">
        <f t="shared" si="13"/>
        <v>136017.68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2020-03-06T14:06:30Z</dcterms:modified>
  <cp:category/>
  <cp:version/>
  <cp:contentType/>
  <cp:contentStatus/>
</cp:coreProperties>
</file>