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<sst xmlns="http://schemas.openxmlformats.org/spreadsheetml/2006/main" count="77" uniqueCount="76">
  <si>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</si>
  <si>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</si>
  <si>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</si>
  <si>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</si>
  <si>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</si>
  <si>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</si>
  <si>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</si>
  <si>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</si>
  <si>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</si>
  <si>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</si>
  <si>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</si>
  <si>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</si>
  <si>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</si>
  <si>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</si>
  <si>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</si>
  <si>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</si>
  <si>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</si>
  <si>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</si>
  <si>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</si>
  <si>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</si>
  <si>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</si>
  <si>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</si>
  <si>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</si>
  <si>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</si>
  <si>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</si>
  <si>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</si>
  <si>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</si>
  <si>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</si>
  <si>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</si>
  <si>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</si>
  <si>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</si>
  <si>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</si>
  <si>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</si>
  <si>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</si>
  <si>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</si>
  <si>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</si>
  <si>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</si>
  <si>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</si>
  <si>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</si>
  <si>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</si>
  <si>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</si>
  <si>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</si>
  <si>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</si>
  <si>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</si>
  <si>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</si>
  <si>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</si>
  <si>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</si>
  <si>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</si>
  <si>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</si>
  <si>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</si>
  <si>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</si>
  <si>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</si>
  <si>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</si>
  <si>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</si>
  <si>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</si>
  <si>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</si>
  <si>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</si>
  <si>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</si>
  <si>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</si>
  <si>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</si>
  <si>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</si>
  <si>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</si>
  <si>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</si>
  <si>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</si>
  <si>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</si>
  <si>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</si>
  <si>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</si>
  <si>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</si>
  <si>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</si>
  <si>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</si>
  <si>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</si>
  <si>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</si>
  <si>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</si>
  <si>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</si>
  <si>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</si>
  <si>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02/03/20 - VENCIMENTO 09/03/20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</si>
</sst>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112970</v>
      </c>
      <c r="C7" s="10">
        <f>C8+C11</f>
        <v>135132</v>
      </c>
      <c r="D7" s="10">
        <f aca="true" t="shared" si="0" ref="D7:K7">D8+D11</f>
        <v>263104</v>
      </c>
      <c r="E7" s="10">
        <f t="shared" si="0"/>
        <v>319410</v>
      </c>
      <c r="F7" s="10">
        <f t="shared" si="0"/>
        <v>306397</v>
      </c>
      <c r="G7" s="10">
        <f t="shared" si="0"/>
        <v>190268</v>
      </c>
      <c r="H7" s="10">
        <f t="shared" si="0"/>
        <v>86566</v>
      </c>
      <c r="I7" s="10">
        <f t="shared" si="0"/>
        <v>139813</v>
      </c>
      <c r="J7" s="10">
        <f t="shared" si="0"/>
        <v>167087</v>
      </c>
      <c r="K7" s="10">
        <f t="shared" si="0"/>
        <v>275004</v>
      </c>
      <c r="L7" s="10">
        <f>SUM(B7:K7)</f>
        <v>1995751</v>
      </c>
      <c r="M7" s="11"/>
    </row>
    <row r="8" spans="1:13" ht="17.25" customHeight="1">
      <c r="A8" s="12" t="s">
        <v>18</v>
      </c>
      <c r="B8" s="13">
        <f>B9+B10</f>
        <v>7902</v>
      </c>
      <c r="C8" s="13">
        <f aca="true" t="shared" si="1" ref="C8:K8">C9+C10</f>
        <v>9104</v>
      </c>
      <c r="D8" s="13">
        <f t="shared" si="1"/>
        <v>18209</v>
      </c>
      <c r="E8" s="13">
        <f t="shared" si="1"/>
        <v>19369</v>
      </c>
      <c r="F8" s="13">
        <f t="shared" si="1"/>
        <v>16998</v>
      </c>
      <c r="G8" s="13">
        <f t="shared" si="1"/>
        <v>12893</v>
      </c>
      <c r="H8" s="13">
        <f t="shared" si="1"/>
        <v>5815</v>
      </c>
      <c r="I8" s="13">
        <f t="shared" si="1"/>
        <v>7952</v>
      </c>
      <c r="J8" s="13">
        <f t="shared" si="1"/>
        <v>12600</v>
      </c>
      <c r="K8" s="13">
        <f t="shared" si="1"/>
        <v>17671</v>
      </c>
      <c r="L8" s="13">
        <f>SUM(B8:K8)</f>
        <v>128513</v>
      </c>
      <c r="M8"/>
    </row>
    <row r="9" spans="1:13" ht="17.25" customHeight="1">
      <c r="A9" s="14" t="s">
        <v>19</v>
      </c>
      <c r="B9" s="15">
        <v>7900</v>
      </c>
      <c r="C9" s="15">
        <v>9104</v>
      </c>
      <c r="D9" s="15">
        <v>18209</v>
      </c>
      <c r="E9" s="15">
        <v>19369</v>
      </c>
      <c r="F9" s="15">
        <v>16998</v>
      </c>
      <c r="G9" s="15">
        <v>12893</v>
      </c>
      <c r="H9" s="15">
        <v>5811</v>
      </c>
      <c r="I9" s="15">
        <v>7952</v>
      </c>
      <c r="J9" s="15">
        <v>12600</v>
      </c>
      <c r="K9" s="15">
        <v>17671</v>
      </c>
      <c r="L9" s="13">
        <f>SUM(B9:K9)</f>
        <v>128507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105068</v>
      </c>
      <c r="C11" s="15">
        <v>126028</v>
      </c>
      <c r="D11" s="15">
        <v>244895</v>
      </c>
      <c r="E11" s="15">
        <v>300041</v>
      </c>
      <c r="F11" s="15">
        <v>289399</v>
      </c>
      <c r="G11" s="15">
        <v>177375</v>
      </c>
      <c r="H11" s="15">
        <v>80751</v>
      </c>
      <c r="I11" s="15">
        <v>131861</v>
      </c>
      <c r="J11" s="15">
        <v>154487</v>
      </c>
      <c r="K11" s="15">
        <v>257333</v>
      </c>
      <c r="L11" s="13">
        <f>SUM(B11:K11)</f>
        <v>1867238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1.067056038935629</v>
      </c>
      <c r="D15" s="22">
        <v>0.989894701659037</v>
      </c>
      <c r="E15" s="22">
        <v>0.974581490138898</v>
      </c>
      <c r="F15" s="22">
        <v>0.993787652698055</v>
      </c>
      <c r="G15" s="22">
        <v>1.049875124667462</v>
      </c>
      <c r="H15" s="22">
        <v>0.982403810115166</v>
      </c>
      <c r="I15" s="22">
        <v>1.064963293646064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654651.84</v>
      </c>
      <c r="C17" s="25">
        <f aca="true" t="shared" si="2" ref="C17:L17">C18+C19+C20+C21+C22</f>
        <v>453336.37</v>
      </c>
      <c r="D17" s="25">
        <f t="shared" si="2"/>
        <v>983026.9400000001</v>
      </c>
      <c r="E17" s="25">
        <f t="shared" si="2"/>
        <v>1169265.39</v>
      </c>
      <c r="F17" s="25">
        <f t="shared" si="2"/>
        <v>1023683.8899999999</v>
      </c>
      <c r="G17" s="25">
        <f t="shared" si="2"/>
        <v>744298.5399999999</v>
      </c>
      <c r="H17" s="25">
        <f t="shared" si="2"/>
        <v>350005.93000000005</v>
      </c>
      <c r="I17" s="25">
        <f t="shared" si="2"/>
        <v>496090.13999999996</v>
      </c>
      <c r="J17" s="25">
        <f t="shared" si="2"/>
        <v>659923.87</v>
      </c>
      <c r="K17" s="25">
        <f t="shared" si="2"/>
        <v>814589.13</v>
      </c>
      <c r="L17" s="25">
        <f t="shared" si="2"/>
        <v>7348872.039999998</v>
      </c>
      <c r="M17"/>
    </row>
    <row r="18" spans="1:13" ht="17.25" customHeight="1">
      <c r="A18" s="26" t="s">
        <v>25</v>
      </c>
      <c r="B18" s="33">
        <f aca="true" t="shared" si="3" ref="B18:K18">ROUND(B13*B7,2)</f>
        <v>650289.21</v>
      </c>
      <c r="C18" s="33">
        <f t="shared" si="3"/>
        <v>419125.41</v>
      </c>
      <c r="D18" s="33">
        <f t="shared" si="3"/>
        <v>971853.56</v>
      </c>
      <c r="E18" s="33">
        <f t="shared" si="3"/>
        <v>1193188</v>
      </c>
      <c r="F18" s="33">
        <f t="shared" si="3"/>
        <v>1013193.6</v>
      </c>
      <c r="G18" s="33">
        <f t="shared" si="3"/>
        <v>691376.83</v>
      </c>
      <c r="H18" s="33">
        <f t="shared" si="3"/>
        <v>346575.64</v>
      </c>
      <c r="I18" s="33">
        <f t="shared" si="3"/>
        <v>464920.17</v>
      </c>
      <c r="J18" s="33">
        <f t="shared" si="3"/>
        <v>598238.29</v>
      </c>
      <c r="K18" s="33">
        <f t="shared" si="3"/>
        <v>803919.19</v>
      </c>
      <c r="L18" s="33">
        <f>SUM(B18:K18)</f>
        <v>7152679.8999999985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732.06</v>
      </c>
      <c r="C19" s="33">
        <f t="shared" si="4"/>
        <v>28104.89</v>
      </c>
      <c r="D19" s="33">
        <f t="shared" si="4"/>
        <v>-9820.87</v>
      </c>
      <c r="E19" s="33">
        <f t="shared" si="4"/>
        <v>-30329.06</v>
      </c>
      <c r="F19" s="33">
        <f t="shared" si="4"/>
        <v>-6294.31</v>
      </c>
      <c r="G19" s="33">
        <f t="shared" si="4"/>
        <v>34482.51</v>
      </c>
      <c r="H19" s="33">
        <f t="shared" si="4"/>
        <v>-6098.41</v>
      </c>
      <c r="I19" s="33">
        <f t="shared" si="4"/>
        <v>30202.75</v>
      </c>
      <c r="J19" s="33">
        <f t="shared" si="4"/>
        <v>47080.15</v>
      </c>
      <c r="K19" s="33">
        <f t="shared" si="4"/>
        <v>-6491.45</v>
      </c>
      <c r="L19" s="33">
        <f>SUM(B19:K19)</f>
        <v>81568.26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-153525.03</v>
      </c>
      <c r="C25" s="33">
        <f t="shared" si="5"/>
        <v>-40057.6</v>
      </c>
      <c r="D25" s="33">
        <f t="shared" si="5"/>
        <v>-80119.6</v>
      </c>
      <c r="E25" s="33">
        <f t="shared" si="5"/>
        <v>-89667.94999999998</v>
      </c>
      <c r="F25" s="33">
        <f t="shared" si="5"/>
        <v>1713208.8</v>
      </c>
      <c r="G25" s="33">
        <f t="shared" si="5"/>
        <v>-56729.2</v>
      </c>
      <c r="H25" s="33">
        <f t="shared" si="5"/>
        <v>-33206.65</v>
      </c>
      <c r="I25" s="33">
        <f t="shared" si="5"/>
        <v>-48869.4</v>
      </c>
      <c r="J25" s="33">
        <f t="shared" si="5"/>
        <v>-55440</v>
      </c>
      <c r="K25" s="33">
        <f t="shared" si="5"/>
        <v>-77752.4</v>
      </c>
      <c r="L25" s="33">
        <f aca="true" t="shared" si="6" ref="L25:L31">SUM(B25:K25)</f>
        <v>1077840.9700000004</v>
      </c>
      <c r="M25"/>
    </row>
    <row r="26" spans="1:13" ht="18.75" customHeight="1">
      <c r="A26" s="27" t="s">
        <v>31</v>
      </c>
      <c r="B26" s="33">
        <f>B27+B28+B29+B30</f>
        <v>-34760</v>
      </c>
      <c r="C26" s="33">
        <f aca="true" t="shared" si="7" ref="C26:K26">C27+C28+C29+C30</f>
        <v>-40057.6</v>
      </c>
      <c r="D26" s="33">
        <f t="shared" si="7"/>
        <v>-80119.6</v>
      </c>
      <c r="E26" s="33">
        <f t="shared" si="7"/>
        <v>-85223.6</v>
      </c>
      <c r="F26" s="33">
        <f t="shared" si="7"/>
        <v>-74791.2</v>
      </c>
      <c r="G26" s="33">
        <f t="shared" si="7"/>
        <v>-56729.2</v>
      </c>
      <c r="H26" s="33">
        <f t="shared" si="7"/>
        <v>-25568.4</v>
      </c>
      <c r="I26" s="33">
        <f t="shared" si="7"/>
        <v>-48869.4</v>
      </c>
      <c r="J26" s="33">
        <f t="shared" si="7"/>
        <v>-55440</v>
      </c>
      <c r="K26" s="33">
        <f t="shared" si="7"/>
        <v>-77752.4</v>
      </c>
      <c r="L26" s="33">
        <f t="shared" si="6"/>
        <v>-579311.4</v>
      </c>
      <c r="M26"/>
    </row>
    <row r="27" spans="1:13" s="36" customFormat="1" ht="18.75" customHeight="1">
      <c r="A27" s="34" t="s">
        <v>60</v>
      </c>
      <c r="B27" s="33">
        <f>-ROUND((B9)*$E$3,2)</f>
        <v>-34760</v>
      </c>
      <c r="C27" s="33">
        <f aca="true" t="shared" si="8" ref="C27:K27">-ROUND((C9)*$E$3,2)</f>
        <v>-40057.6</v>
      </c>
      <c r="D27" s="33">
        <f t="shared" si="8"/>
        <v>-80119.6</v>
      </c>
      <c r="E27" s="33">
        <f t="shared" si="8"/>
        <v>-85223.6</v>
      </c>
      <c r="F27" s="33">
        <f t="shared" si="8"/>
        <v>-74791.2</v>
      </c>
      <c r="G27" s="33">
        <f t="shared" si="8"/>
        <v>-56729.2</v>
      </c>
      <c r="H27" s="33">
        <f t="shared" si="8"/>
        <v>-25568.4</v>
      </c>
      <c r="I27" s="33">
        <f t="shared" si="8"/>
        <v>-34988.8</v>
      </c>
      <c r="J27" s="33">
        <f t="shared" si="8"/>
        <v>-55440</v>
      </c>
      <c r="K27" s="33">
        <f t="shared" si="8"/>
        <v>-77752.4</v>
      </c>
      <c r="L27" s="33">
        <f t="shared" si="6"/>
        <v>-565430.8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-539.03</v>
      </c>
      <c r="J29" s="17">
        <v>0</v>
      </c>
      <c r="K29" s="17">
        <v>0</v>
      </c>
      <c r="L29" s="33">
        <f t="shared" si="6"/>
        <v>-539.03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-13341.57</v>
      </c>
      <c r="J30" s="17">
        <v>0</v>
      </c>
      <c r="K30" s="17">
        <v>0</v>
      </c>
      <c r="L30" s="33">
        <f t="shared" si="6"/>
        <v>-13341.57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1788000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1696431.48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2682000</v>
      </c>
      <c r="G40" s="33">
        <v>530000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4335000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-39279.11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-39279.11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501126.80999999994</v>
      </c>
      <c r="C46" s="41">
        <f t="shared" si="11"/>
        <v>413278.77</v>
      </c>
      <c r="D46" s="41">
        <f t="shared" si="11"/>
        <v>902907.3400000001</v>
      </c>
      <c r="E46" s="41">
        <f t="shared" si="11"/>
        <v>1079597.44</v>
      </c>
      <c r="F46" s="41">
        <f t="shared" si="11"/>
        <v>2736892.69</v>
      </c>
      <c r="G46" s="41">
        <f t="shared" si="11"/>
        <v>687569.34</v>
      </c>
      <c r="H46" s="41">
        <f t="shared" si="11"/>
        <v>316799.28</v>
      </c>
      <c r="I46" s="41">
        <f t="shared" si="11"/>
        <v>447220.73999999993</v>
      </c>
      <c r="J46" s="41">
        <f t="shared" si="11"/>
        <v>604483.87</v>
      </c>
      <c r="K46" s="41">
        <f t="shared" si="11"/>
        <v>736836.73</v>
      </c>
      <c r="L46" s="42">
        <f>SUM(B46:K46)</f>
        <v>8426713.01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501126.81</v>
      </c>
      <c r="C52" s="41">
        <f aca="true" t="shared" si="12" ref="C52:J52">SUM(C53:C64)</f>
        <v>413278.77</v>
      </c>
      <c r="D52" s="41">
        <f t="shared" si="12"/>
        <v>902907.34</v>
      </c>
      <c r="E52" s="41">
        <f t="shared" si="12"/>
        <v>1079597.43</v>
      </c>
      <c r="F52" s="41">
        <f t="shared" si="12"/>
        <v>2736892.69</v>
      </c>
      <c r="G52" s="41">
        <f t="shared" si="12"/>
        <v>687569.34</v>
      </c>
      <c r="H52" s="41">
        <f t="shared" si="12"/>
        <v>316799.28</v>
      </c>
      <c r="I52" s="41">
        <f t="shared" si="12"/>
        <v>447220.73</v>
      </c>
      <c r="J52" s="41">
        <f t="shared" si="12"/>
        <v>604483.88</v>
      </c>
      <c r="K52" s="41">
        <f>SUM(K53:K66)</f>
        <v>736836.73</v>
      </c>
      <c r="L52" s="47">
        <f>SUM(B52:K52)</f>
        <v>8426712.999999998</v>
      </c>
      <c r="M52" s="40"/>
    </row>
    <row r="53" spans="1:13" ht="18.75" customHeight="1">
      <c r="A53" s="48" t="s">
        <v>52</v>
      </c>
      <c r="B53" s="49">
        <v>501126.81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501126.81</v>
      </c>
      <c r="M53" s="40"/>
    </row>
    <row r="54" spans="1:12" ht="18.75" customHeight="1">
      <c r="A54" s="48" t="s">
        <v>63</v>
      </c>
      <c r="B54" s="17">
        <v>0</v>
      </c>
      <c r="C54" s="49">
        <v>360627.05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360627.05</v>
      </c>
    </row>
    <row r="55" spans="1:12" ht="18.75" customHeight="1">
      <c r="A55" s="48" t="s">
        <v>64</v>
      </c>
      <c r="B55" s="17">
        <v>0</v>
      </c>
      <c r="C55" s="49">
        <v>52651.72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52651.72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902907.34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902907.34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1079597.43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1079597.43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2736892.69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2736892.69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687569.34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687569.34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316799.28</v>
      </c>
      <c r="I60" s="17">
        <v>0</v>
      </c>
      <c r="J60" s="17">
        <v>0</v>
      </c>
      <c r="K60" s="17">
        <v>0</v>
      </c>
      <c r="L60" s="47">
        <f t="shared" si="13"/>
        <v>316799.28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447220.73</v>
      </c>
      <c r="J61" s="17">
        <v>0</v>
      </c>
      <c r="K61" s="17">
        <v>0</v>
      </c>
      <c r="L61" s="47">
        <f t="shared" si="13"/>
        <v>447220.73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604483.88</v>
      </c>
      <c r="K62" s="17">
        <v>0</v>
      </c>
      <c r="L62" s="47">
        <f t="shared" si="13"/>
        <v>604483.88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417933.79</v>
      </c>
      <c r="L63" s="47">
        <f t="shared" si="13"/>
        <v>417933.79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318902.94</v>
      </c>
      <c r="L64" s="47">
        <f t="shared" si="13"/>
        <v>318902.94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2020-03-06T20:00:26Z</dcterms:modified>
  <cp:category/>
  <cp:version/>
  <cp:contentType/>
  <cp:contentStatus/>
</cp:coreProperties>
</file>