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<sst xmlns="http://schemas.openxmlformats.org/spreadsheetml/2006/main" count="77" uniqueCount="76">
  <si>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</si>
  <si>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</si>
  <si>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</si>
  <si>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</si>
  <si>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</si>
  <si>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</si>
  <si>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</si>
  <si>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</si>
  <si>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</si>
  <si>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</si>
  <si>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</si>
  <si>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</si>
  <si>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</si>
  <si>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</si>
  <si>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</si>
  <si>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</si>
  <si>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</si>
  <si>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</si>
  <si>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</si>
  <si>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</si>
  <si>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</si>
  <si>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</si>
  <si>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</si>
  <si>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</si>
  <si>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</si>
  <si>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</si>
  <si>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</si>
  <si>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</si>
  <si>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</si>
  <si>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</si>
  <si>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</si>
  <si>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</si>
  <si>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</si>
  <si>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</si>
  <si>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</si>
  <si>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</si>
  <si>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</si>
  <si>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</si>
  <si>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</si>
  <si>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</si>
  <si>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</si>
  <si>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</si>
  <si>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</si>
  <si>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</si>
  <si>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</si>
  <si>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</si>
  <si>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</si>
  <si>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</si>
  <si>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</si>
  <si>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</si>
  <si>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</si>
  <si>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</si>
  <si>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</si>
  <si>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</si>
  <si>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</si>
  <si>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</si>
  <si>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</si>
  <si>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</si>
  <si>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</si>
  <si>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</si>
  <si>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</si>
  <si>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</si>
  <si>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</si>
  <si>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</si>
  <si>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</si>
  <si>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</si>
  <si>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</si>
  <si>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</si>
  <si>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</si>
  <si>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</si>
  <si>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</si>
  <si>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</si>
  <si>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</si>
  <si>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</si>
  <si>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</si>
  <si>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03/03/20 - VENCIMENTO 10/03/20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</si>
</sst>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115514</v>
      </c>
      <c r="C7" s="10">
        <f>C8+C11</f>
        <v>139197</v>
      </c>
      <c r="D7" s="10">
        <f aca="true" t="shared" si="0" ref="D7:K7">D8+D11</f>
        <v>361744</v>
      </c>
      <c r="E7" s="10">
        <f t="shared" si="0"/>
        <v>324591</v>
      </c>
      <c r="F7" s="10">
        <f t="shared" si="0"/>
        <v>307817</v>
      </c>
      <c r="G7" s="10">
        <f t="shared" si="0"/>
        <v>193512</v>
      </c>
      <c r="H7" s="10">
        <f t="shared" si="0"/>
        <v>87824</v>
      </c>
      <c r="I7" s="10">
        <f t="shared" si="0"/>
        <v>144079</v>
      </c>
      <c r="J7" s="10">
        <f t="shared" si="0"/>
        <v>170567</v>
      </c>
      <c r="K7" s="10">
        <f t="shared" si="0"/>
        <v>277850</v>
      </c>
      <c r="L7" s="10">
        <f>SUM(B7:K7)</f>
        <v>2122695</v>
      </c>
      <c r="M7" s="11"/>
    </row>
    <row r="8" spans="1:13" ht="17.25" customHeight="1">
      <c r="A8" s="12" t="s">
        <v>18</v>
      </c>
      <c r="B8" s="13">
        <f>B9+B10</f>
        <v>7536</v>
      </c>
      <c r="C8" s="13">
        <f aca="true" t="shared" si="1" ref="C8:K8">C9+C10</f>
        <v>8467</v>
      </c>
      <c r="D8" s="13">
        <f t="shared" si="1"/>
        <v>22517</v>
      </c>
      <c r="E8" s="13">
        <f t="shared" si="1"/>
        <v>17721</v>
      </c>
      <c r="F8" s="13">
        <f t="shared" si="1"/>
        <v>15255</v>
      </c>
      <c r="G8" s="13">
        <f t="shared" si="1"/>
        <v>12713</v>
      </c>
      <c r="H8" s="13">
        <f t="shared" si="1"/>
        <v>5470</v>
      </c>
      <c r="I8" s="13">
        <f t="shared" si="1"/>
        <v>7546</v>
      </c>
      <c r="J8" s="13">
        <f t="shared" si="1"/>
        <v>12570</v>
      </c>
      <c r="K8" s="13">
        <f t="shared" si="1"/>
        <v>16599</v>
      </c>
      <c r="L8" s="13">
        <f>SUM(B8:K8)</f>
        <v>126394</v>
      </c>
      <c r="M8"/>
    </row>
    <row r="9" spans="1:13" ht="17.25" customHeight="1">
      <c r="A9" s="14" t="s">
        <v>19</v>
      </c>
      <c r="B9" s="15">
        <v>7535</v>
      </c>
      <c r="C9" s="15">
        <v>8467</v>
      </c>
      <c r="D9" s="15">
        <v>22517</v>
      </c>
      <c r="E9" s="15">
        <v>17721</v>
      </c>
      <c r="F9" s="15">
        <v>15255</v>
      </c>
      <c r="G9" s="15">
        <v>12713</v>
      </c>
      <c r="H9" s="15">
        <v>5461</v>
      </c>
      <c r="I9" s="15">
        <v>7546</v>
      </c>
      <c r="J9" s="15">
        <v>12570</v>
      </c>
      <c r="K9" s="15">
        <v>16599</v>
      </c>
      <c r="L9" s="13">
        <f>SUM(B9:K9)</f>
        <v>126384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</v>
      </c>
      <c r="I10" s="15">
        <v>0</v>
      </c>
      <c r="J10" s="15">
        <v>0</v>
      </c>
      <c r="K10" s="15">
        <v>0</v>
      </c>
      <c r="L10" s="13">
        <f>SUM(B10:K10)</f>
        <v>10</v>
      </c>
      <c r="M10"/>
    </row>
    <row r="11" spans="1:13" ht="17.25" customHeight="1">
      <c r="A11" s="12" t="s">
        <v>21</v>
      </c>
      <c r="B11" s="15">
        <v>107978</v>
      </c>
      <c r="C11" s="15">
        <v>130730</v>
      </c>
      <c r="D11" s="15">
        <v>339227</v>
      </c>
      <c r="E11" s="15">
        <v>306870</v>
      </c>
      <c r="F11" s="15">
        <v>292562</v>
      </c>
      <c r="G11" s="15">
        <v>180799</v>
      </c>
      <c r="H11" s="15">
        <v>82354</v>
      </c>
      <c r="I11" s="15">
        <v>136533</v>
      </c>
      <c r="J11" s="15">
        <v>157997</v>
      </c>
      <c r="K11" s="15">
        <v>261251</v>
      </c>
      <c r="L11" s="13">
        <f>SUM(B11:K11)</f>
        <v>1996301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1.067056038935629</v>
      </c>
      <c r="D15" s="22">
        <v>0.989894701659037</v>
      </c>
      <c r="E15" s="22">
        <v>0.974581490138898</v>
      </c>
      <c r="F15" s="22">
        <v>0.993787652698055</v>
      </c>
      <c r="G15" s="22">
        <v>1.049875124667462</v>
      </c>
      <c r="H15" s="22">
        <v>0.982403810115166</v>
      </c>
      <c r="I15" s="22">
        <v>1.064963293646064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669312.36</v>
      </c>
      <c r="C17" s="25">
        <f aca="true" t="shared" si="2" ref="C17:L17">C18+C19+C20+C21+C22</f>
        <v>466789.82</v>
      </c>
      <c r="D17" s="25">
        <f t="shared" si="2"/>
        <v>1343701.44</v>
      </c>
      <c r="E17" s="25">
        <f t="shared" si="2"/>
        <v>1188127.5799999998</v>
      </c>
      <c r="F17" s="25">
        <f t="shared" si="2"/>
        <v>1028350.38</v>
      </c>
      <c r="G17" s="25">
        <f t="shared" si="2"/>
        <v>756674.17</v>
      </c>
      <c r="H17" s="25">
        <f t="shared" si="2"/>
        <v>354953.83999999997</v>
      </c>
      <c r="I17" s="25">
        <f t="shared" si="2"/>
        <v>511197.42</v>
      </c>
      <c r="J17" s="25">
        <f t="shared" si="2"/>
        <v>673364.2299999999</v>
      </c>
      <c r="K17" s="25">
        <f t="shared" si="2"/>
        <v>822841.67</v>
      </c>
      <c r="L17" s="25">
        <f t="shared" si="2"/>
        <v>7815312.91</v>
      </c>
      <c r="M17"/>
    </row>
    <row r="18" spans="1:13" ht="17.25" customHeight="1">
      <c r="A18" s="26" t="s">
        <v>25</v>
      </c>
      <c r="B18" s="33">
        <f aca="true" t="shared" si="3" ref="B18:K18">ROUND(B13*B7,2)</f>
        <v>664933.24</v>
      </c>
      <c r="C18" s="33">
        <f t="shared" si="3"/>
        <v>431733.42</v>
      </c>
      <c r="D18" s="33">
        <f t="shared" si="3"/>
        <v>1336209.99</v>
      </c>
      <c r="E18" s="33">
        <f t="shared" si="3"/>
        <v>1212542.14</v>
      </c>
      <c r="F18" s="33">
        <f t="shared" si="3"/>
        <v>1017889.26</v>
      </c>
      <c r="G18" s="33">
        <f t="shared" si="3"/>
        <v>703164.55</v>
      </c>
      <c r="H18" s="33">
        <f t="shared" si="3"/>
        <v>351612.17</v>
      </c>
      <c r="I18" s="33">
        <f t="shared" si="3"/>
        <v>479105.9</v>
      </c>
      <c r="J18" s="33">
        <f t="shared" si="3"/>
        <v>610698.09</v>
      </c>
      <c r="K18" s="33">
        <f t="shared" si="3"/>
        <v>812238.91</v>
      </c>
      <c r="L18" s="33">
        <f>SUM(B18:K18)</f>
        <v>7620127.67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748.55</v>
      </c>
      <c r="C19" s="33">
        <f t="shared" si="4"/>
        <v>28950.33</v>
      </c>
      <c r="D19" s="33">
        <f t="shared" si="4"/>
        <v>-13502.8</v>
      </c>
      <c r="E19" s="33">
        <f t="shared" si="4"/>
        <v>-30821.01</v>
      </c>
      <c r="F19" s="33">
        <f t="shared" si="4"/>
        <v>-6323.48</v>
      </c>
      <c r="G19" s="33">
        <f t="shared" si="4"/>
        <v>35070.42</v>
      </c>
      <c r="H19" s="33">
        <f t="shared" si="4"/>
        <v>-6187.03</v>
      </c>
      <c r="I19" s="33">
        <f t="shared" si="4"/>
        <v>31124.3</v>
      </c>
      <c r="J19" s="33">
        <f t="shared" si="4"/>
        <v>48060.71</v>
      </c>
      <c r="K19" s="33">
        <f t="shared" si="4"/>
        <v>-6558.63</v>
      </c>
      <c r="L19" s="33">
        <f>SUM(B19:K19)</f>
        <v>80561.35999999999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17130.9</v>
      </c>
      <c r="F20" s="33">
        <v>22798.35</v>
      </c>
      <c r="G20" s="33">
        <v>18439.2</v>
      </c>
      <c r="H20" s="33">
        <v>8204.84</v>
      </c>
      <c r="I20" s="33">
        <v>3477.06</v>
      </c>
      <c r="J20" s="33">
        <v>11957.71</v>
      </c>
      <c r="K20" s="33">
        <v>17161.39</v>
      </c>
      <c r="L20" s="33">
        <f>SUM(B20:K20)</f>
        <v>128576.48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-10724.45</v>
      </c>
      <c r="F22" s="33">
        <v>-7337.61</v>
      </c>
      <c r="G22" s="33">
        <v>0</v>
      </c>
      <c r="H22" s="30">
        <v>0</v>
      </c>
      <c r="I22" s="33">
        <v>-2509.84</v>
      </c>
      <c r="J22" s="30">
        <v>0</v>
      </c>
      <c r="K22" s="30">
        <v>0</v>
      </c>
      <c r="L22" s="33">
        <f>SUM(B22:K22)</f>
        <v>-20571.9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-152798.66</v>
      </c>
      <c r="C25" s="33">
        <f t="shared" si="5"/>
        <v>-37254.8</v>
      </c>
      <c r="D25" s="33">
        <f t="shared" si="5"/>
        <v>-99074.8</v>
      </c>
      <c r="E25" s="33">
        <f t="shared" si="5"/>
        <v>852583.2499999999</v>
      </c>
      <c r="F25" s="33">
        <f t="shared" si="5"/>
        <v>732878</v>
      </c>
      <c r="G25" s="33">
        <f t="shared" si="5"/>
        <v>374062.8</v>
      </c>
      <c r="H25" s="33">
        <f t="shared" si="5"/>
        <v>-31666.65</v>
      </c>
      <c r="I25" s="33">
        <f t="shared" si="5"/>
        <v>-73404.14</v>
      </c>
      <c r="J25" s="33">
        <f t="shared" si="5"/>
        <v>-55308</v>
      </c>
      <c r="K25" s="33">
        <f t="shared" si="5"/>
        <v>-73035.6</v>
      </c>
      <c r="L25" s="33">
        <f aca="true" t="shared" si="6" ref="L25:L31">SUM(B25:K25)</f>
        <v>1436981.4</v>
      </c>
      <c r="M25"/>
    </row>
    <row r="26" spans="1:13" ht="18.75" customHeight="1">
      <c r="A26" s="27" t="s">
        <v>31</v>
      </c>
      <c r="B26" s="33">
        <f>B27+B28+B29+B30</f>
        <v>-33154</v>
      </c>
      <c r="C26" s="33">
        <f aca="true" t="shared" si="7" ref="C26:K26">C27+C28+C29+C30</f>
        <v>-37254.8</v>
      </c>
      <c r="D26" s="33">
        <f t="shared" si="7"/>
        <v>-99074.8</v>
      </c>
      <c r="E26" s="33">
        <f t="shared" si="7"/>
        <v>-77972.4</v>
      </c>
      <c r="F26" s="33">
        <f t="shared" si="7"/>
        <v>-67122</v>
      </c>
      <c r="G26" s="33">
        <f t="shared" si="7"/>
        <v>-55937.2</v>
      </c>
      <c r="H26" s="33">
        <f t="shared" si="7"/>
        <v>-24028.4</v>
      </c>
      <c r="I26" s="33">
        <f t="shared" si="7"/>
        <v>-73404.14</v>
      </c>
      <c r="J26" s="33">
        <f t="shared" si="7"/>
        <v>-55308</v>
      </c>
      <c r="K26" s="33">
        <f t="shared" si="7"/>
        <v>-73035.6</v>
      </c>
      <c r="L26" s="33">
        <f t="shared" si="6"/>
        <v>-596291.3400000001</v>
      </c>
      <c r="M26"/>
    </row>
    <row r="27" spans="1:13" s="36" customFormat="1" ht="18.75" customHeight="1">
      <c r="A27" s="34" t="s">
        <v>60</v>
      </c>
      <c r="B27" s="33">
        <f>-ROUND((B9)*$E$3,2)</f>
        <v>-33154</v>
      </c>
      <c r="C27" s="33">
        <f aca="true" t="shared" si="8" ref="C27:K27">-ROUND((C9)*$E$3,2)</f>
        <v>-37254.8</v>
      </c>
      <c r="D27" s="33">
        <f t="shared" si="8"/>
        <v>-99074.8</v>
      </c>
      <c r="E27" s="33">
        <f t="shared" si="8"/>
        <v>-77972.4</v>
      </c>
      <c r="F27" s="33">
        <f t="shared" si="8"/>
        <v>-67122</v>
      </c>
      <c r="G27" s="33">
        <f t="shared" si="8"/>
        <v>-55937.2</v>
      </c>
      <c r="H27" s="33">
        <f t="shared" si="8"/>
        <v>-24028.4</v>
      </c>
      <c r="I27" s="33">
        <f t="shared" si="8"/>
        <v>-33202.4</v>
      </c>
      <c r="J27" s="33">
        <f t="shared" si="8"/>
        <v>-55308</v>
      </c>
      <c r="K27" s="33">
        <f t="shared" si="8"/>
        <v>-73035.6</v>
      </c>
      <c r="L27" s="33">
        <f t="shared" si="6"/>
        <v>-556089.6000000001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-940.49</v>
      </c>
      <c r="J29" s="17">
        <v>0</v>
      </c>
      <c r="K29" s="17">
        <v>0</v>
      </c>
      <c r="L29" s="33">
        <f t="shared" si="6"/>
        <v>-940.49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-39261.25</v>
      </c>
      <c r="J30" s="17">
        <v>0</v>
      </c>
      <c r="K30" s="17">
        <v>0</v>
      </c>
      <c r="L30" s="33">
        <f t="shared" si="6"/>
        <v>-39261.25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930555.6499999999</v>
      </c>
      <c r="F31" s="38">
        <f t="shared" si="9"/>
        <v>800000</v>
      </c>
      <c r="G31" s="38">
        <f t="shared" si="9"/>
        <v>430000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2073431.48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1635000</v>
      </c>
      <c r="F40" s="33">
        <v>1694000</v>
      </c>
      <c r="G40" s="33">
        <v>960000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4712000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33">
        <v>-530000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-2547000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-40158.74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0"/>
        <v>-40158.74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516513.69999999995</v>
      </c>
      <c r="C46" s="41">
        <f t="shared" si="11"/>
        <v>429535.02</v>
      </c>
      <c r="D46" s="41">
        <f t="shared" si="11"/>
        <v>1244626.64</v>
      </c>
      <c r="E46" s="41">
        <f t="shared" si="11"/>
        <v>2040710.8299999996</v>
      </c>
      <c r="F46" s="41">
        <f t="shared" si="11"/>
        <v>1761228.38</v>
      </c>
      <c r="G46" s="41">
        <f t="shared" si="11"/>
        <v>1130736.97</v>
      </c>
      <c r="H46" s="41">
        <f t="shared" si="11"/>
        <v>323287.18999999994</v>
      </c>
      <c r="I46" s="41">
        <f t="shared" si="11"/>
        <v>437793.27999999997</v>
      </c>
      <c r="J46" s="41">
        <f t="shared" si="11"/>
        <v>618056.2299999999</v>
      </c>
      <c r="K46" s="41">
        <f t="shared" si="11"/>
        <v>749806.0700000001</v>
      </c>
      <c r="L46" s="42">
        <f>SUM(B46:K46)</f>
        <v>9252294.309999999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516513.69</v>
      </c>
      <c r="C52" s="41">
        <f aca="true" t="shared" si="12" ref="C52:J52">SUM(C53:C64)</f>
        <v>429535.02</v>
      </c>
      <c r="D52" s="41">
        <f t="shared" si="12"/>
        <v>1244626.64</v>
      </c>
      <c r="E52" s="41">
        <f t="shared" si="12"/>
        <v>2040710.82</v>
      </c>
      <c r="F52" s="41">
        <f t="shared" si="12"/>
        <v>1761228.37</v>
      </c>
      <c r="G52" s="41">
        <f t="shared" si="12"/>
        <v>1130736.97</v>
      </c>
      <c r="H52" s="41">
        <f t="shared" si="12"/>
        <v>323287.18</v>
      </c>
      <c r="I52" s="41">
        <f t="shared" si="12"/>
        <v>437793.28</v>
      </c>
      <c r="J52" s="41">
        <f t="shared" si="12"/>
        <v>618056.23</v>
      </c>
      <c r="K52" s="41">
        <f>SUM(K53:K66)</f>
        <v>749806.07</v>
      </c>
      <c r="L52" s="47">
        <f>SUM(B52:K52)</f>
        <v>9252294.27</v>
      </c>
      <c r="M52" s="40"/>
    </row>
    <row r="53" spans="1:13" ht="18.75" customHeight="1">
      <c r="A53" s="48" t="s">
        <v>52</v>
      </c>
      <c r="B53" s="49">
        <v>516513.69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516513.69</v>
      </c>
      <c r="M53" s="40"/>
    </row>
    <row r="54" spans="1:12" ht="18.75" customHeight="1">
      <c r="A54" s="48" t="s">
        <v>63</v>
      </c>
      <c r="B54" s="17">
        <v>0</v>
      </c>
      <c r="C54" s="49">
        <v>375284.75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375284.75</v>
      </c>
    </row>
    <row r="55" spans="1:12" ht="18.75" customHeight="1">
      <c r="A55" s="48" t="s">
        <v>64</v>
      </c>
      <c r="B55" s="17">
        <v>0</v>
      </c>
      <c r="C55" s="49">
        <v>54250.27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54250.27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1244626.64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1244626.64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2040710.82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2040710.82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1761228.37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1761228.37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1130736.97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1130736.97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323287.18</v>
      </c>
      <c r="I60" s="17">
        <v>0</v>
      </c>
      <c r="J60" s="17">
        <v>0</v>
      </c>
      <c r="K60" s="17">
        <v>0</v>
      </c>
      <c r="L60" s="47">
        <f t="shared" si="13"/>
        <v>323287.18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437793.28</v>
      </c>
      <c r="J61" s="17">
        <v>0</v>
      </c>
      <c r="K61" s="17">
        <v>0</v>
      </c>
      <c r="L61" s="47">
        <f t="shared" si="13"/>
        <v>437793.28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618056.23</v>
      </c>
      <c r="K62" s="17">
        <v>0</v>
      </c>
      <c r="L62" s="47">
        <f t="shared" si="13"/>
        <v>618056.23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430238.72</v>
      </c>
      <c r="L63" s="47">
        <f t="shared" si="13"/>
        <v>430238.72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319567.35</v>
      </c>
      <c r="L64" s="47">
        <f t="shared" si="13"/>
        <v>319567.35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2020-03-09T18:47:32Z</dcterms:modified>
  <cp:category/>
  <cp:version/>
  <cp:contentType/>
  <cp:contentStatus/>
</cp:coreProperties>
</file>