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<sst xmlns="http://schemas.openxmlformats.org/spreadsheetml/2006/main" count="77" uniqueCount="76">
  <si>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</si>
  <si>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</si>
  <si>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</si>
  <si>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</si>
  <si>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</si>
  <si>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</si>
  <si>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</si>
  <si>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</si>
  <si>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</si>
  <si>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</si>
  <si>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</si>
  <si>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</si>
  <si>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</si>
  <si>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</si>
  <si>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</si>
  <si>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</si>
  <si>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</si>
  <si>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</si>
  <si>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</si>
  <si>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</si>
  <si>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</si>
  <si>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</si>
  <si>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</si>
  <si>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</si>
  <si>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</si>
  <si>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</si>
  <si>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</si>
  <si>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</si>
  <si>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</si>
  <si>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</si>
  <si>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</si>
  <si>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</si>
  <si>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</si>
  <si>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</si>
  <si>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</si>
  <si>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</si>
  <si>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</si>
  <si>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</si>
  <si>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</si>
  <si>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</si>
  <si>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</si>
  <si>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</si>
  <si>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</si>
  <si>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</si>
  <si>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</si>
  <si>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</si>
  <si>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</si>
  <si>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</si>
  <si>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</si>
  <si>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</si>
  <si>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</si>
  <si>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</si>
  <si>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</si>
  <si>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</si>
  <si>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</si>
  <si>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</si>
  <si>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</si>
  <si>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</si>
  <si>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</si>
  <si>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</si>
  <si>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</si>
  <si>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</si>
  <si>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</si>
  <si>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</si>
  <si>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</si>
  <si>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</si>
  <si>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</si>
  <si>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</si>
  <si>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</si>
  <si>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</si>
  <si>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</si>
  <si>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</si>
  <si>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</si>
  <si>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06/03/20 - VENCIMENTO 13/03/20</t>
  </si>
  <si>
    <t>5.3. Revisão de Remuneração pelo Transporte Coletivo ¹</t>
  </si>
  <si>
    <t>¹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</si>
</sst>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116966</v>
      </c>
      <c r="C7" s="10">
        <f>C8+C11</f>
        <v>144064</v>
      </c>
      <c r="D7" s="10">
        <f aca="true" t="shared" si="0" ref="D7:K7">D8+D11</f>
        <v>387938</v>
      </c>
      <c r="E7" s="10">
        <f t="shared" si="0"/>
        <v>335057</v>
      </c>
      <c r="F7" s="10">
        <f t="shared" si="0"/>
        <v>317009</v>
      </c>
      <c r="G7" s="10">
        <f t="shared" si="0"/>
        <v>196953</v>
      </c>
      <c r="H7" s="10">
        <f t="shared" si="0"/>
        <v>90376</v>
      </c>
      <c r="I7" s="10">
        <f t="shared" si="0"/>
        <v>148676</v>
      </c>
      <c r="J7" s="10">
        <f t="shared" si="0"/>
        <v>168614</v>
      </c>
      <c r="K7" s="10">
        <f t="shared" si="0"/>
        <v>286952</v>
      </c>
      <c r="L7" s="10">
        <f>SUM(B7:K7)</f>
        <v>2192605</v>
      </c>
      <c r="M7" s="11"/>
    </row>
    <row r="8" spans="1:13" ht="17.25" customHeight="1">
      <c r="A8" s="12" t="s">
        <v>18</v>
      </c>
      <c r="B8" s="13">
        <f>B9+B10</f>
        <v>8320</v>
      </c>
      <c r="C8" s="13">
        <f aca="true" t="shared" si="1" ref="C8:K8">C9+C10</f>
        <v>9390</v>
      </c>
      <c r="D8" s="13">
        <f t="shared" si="1"/>
        <v>25849</v>
      </c>
      <c r="E8" s="13">
        <f t="shared" si="1"/>
        <v>20358</v>
      </c>
      <c r="F8" s="13">
        <f t="shared" si="1"/>
        <v>17307</v>
      </c>
      <c r="G8" s="13">
        <f t="shared" si="1"/>
        <v>13711</v>
      </c>
      <c r="H8" s="13">
        <f t="shared" si="1"/>
        <v>5901</v>
      </c>
      <c r="I8" s="13">
        <f t="shared" si="1"/>
        <v>7999</v>
      </c>
      <c r="J8" s="13">
        <f t="shared" si="1"/>
        <v>12636</v>
      </c>
      <c r="K8" s="13">
        <f t="shared" si="1"/>
        <v>18078</v>
      </c>
      <c r="L8" s="13">
        <f>SUM(B8:K8)</f>
        <v>139549</v>
      </c>
      <c r="M8"/>
    </row>
    <row r="9" spans="1:13" ht="17.25" customHeight="1">
      <c r="A9" s="14" t="s">
        <v>19</v>
      </c>
      <c r="B9" s="15">
        <v>8315</v>
      </c>
      <c r="C9" s="15">
        <v>9390</v>
      </c>
      <c r="D9" s="15">
        <v>25849</v>
      </c>
      <c r="E9" s="15">
        <v>20358</v>
      </c>
      <c r="F9" s="15">
        <v>17307</v>
      </c>
      <c r="G9" s="15">
        <v>13711</v>
      </c>
      <c r="H9" s="15">
        <v>5892</v>
      </c>
      <c r="I9" s="15">
        <v>7999</v>
      </c>
      <c r="J9" s="15">
        <v>12636</v>
      </c>
      <c r="K9" s="15">
        <v>18078</v>
      </c>
      <c r="L9" s="13">
        <f>SUM(B9:K9)</f>
        <v>139535</v>
      </c>
      <c r="M9"/>
    </row>
    <row r="10" spans="1:13" ht="17.25" customHeight="1">
      <c r="A10" s="14" t="s">
        <v>20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</v>
      </c>
      <c r="I10" s="15">
        <v>0</v>
      </c>
      <c r="J10" s="15">
        <v>0</v>
      </c>
      <c r="K10" s="15">
        <v>0</v>
      </c>
      <c r="L10" s="13">
        <f>SUM(B10:K10)</f>
        <v>14</v>
      </c>
      <c r="M10"/>
    </row>
    <row r="11" spans="1:13" ht="17.25" customHeight="1">
      <c r="A11" s="12" t="s">
        <v>21</v>
      </c>
      <c r="B11" s="15">
        <v>108646</v>
      </c>
      <c r="C11" s="15">
        <v>134674</v>
      </c>
      <c r="D11" s="15">
        <v>362089</v>
      </c>
      <c r="E11" s="15">
        <v>314699</v>
      </c>
      <c r="F11" s="15">
        <v>299702</v>
      </c>
      <c r="G11" s="15">
        <v>183242</v>
      </c>
      <c r="H11" s="15">
        <v>84475</v>
      </c>
      <c r="I11" s="15">
        <v>140677</v>
      </c>
      <c r="J11" s="15">
        <v>155978</v>
      </c>
      <c r="K11" s="15">
        <v>268874</v>
      </c>
      <c r="L11" s="13">
        <f>SUM(B11:K11)</f>
        <v>2053056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1.067056038935629</v>
      </c>
      <c r="D15" s="22">
        <v>0.989894701659037</v>
      </c>
      <c r="E15" s="22">
        <v>0.974581490138898</v>
      </c>
      <c r="F15" s="22">
        <v>0.993787652698055</v>
      </c>
      <c r="G15" s="22">
        <v>1.049875124667462</v>
      </c>
      <c r="H15" s="22">
        <v>0.982403810115166</v>
      </c>
      <c r="I15" s="22">
        <v>1.064963293646064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677679.9199999999</v>
      </c>
      <c r="C17" s="25">
        <f aca="true" t="shared" si="2" ref="C17:L17">C18+C19+C20+C21+C22</f>
        <v>482897.55000000005</v>
      </c>
      <c r="D17" s="25">
        <f t="shared" si="2"/>
        <v>1439479.0899999999</v>
      </c>
      <c r="E17" s="25">
        <f t="shared" si="2"/>
        <v>1226230.5799999998</v>
      </c>
      <c r="F17" s="25">
        <f t="shared" si="2"/>
        <v>1058557.65</v>
      </c>
      <c r="G17" s="25">
        <f t="shared" si="2"/>
        <v>769801.36</v>
      </c>
      <c r="H17" s="25">
        <f t="shared" si="2"/>
        <v>364991.23</v>
      </c>
      <c r="I17" s="25">
        <f t="shared" si="2"/>
        <v>527476.8700000001</v>
      </c>
      <c r="J17" s="25">
        <f t="shared" si="2"/>
        <v>665821.4099999999</v>
      </c>
      <c r="K17" s="25">
        <f t="shared" si="2"/>
        <v>849234.6900000001</v>
      </c>
      <c r="L17" s="25">
        <f t="shared" si="2"/>
        <v>8062170.35</v>
      </c>
      <c r="M17"/>
    </row>
    <row r="18" spans="1:13" ht="17.25" customHeight="1">
      <c r="A18" s="26" t="s">
        <v>25</v>
      </c>
      <c r="B18" s="33">
        <f aca="true" t="shared" si="3" ref="B18:K18">ROUND(B13*B7,2)</f>
        <v>673291.39</v>
      </c>
      <c r="C18" s="33">
        <f t="shared" si="3"/>
        <v>446828.9</v>
      </c>
      <c r="D18" s="33">
        <f t="shared" si="3"/>
        <v>1432965.38</v>
      </c>
      <c r="E18" s="33">
        <f t="shared" si="3"/>
        <v>1251638.93</v>
      </c>
      <c r="F18" s="33">
        <f t="shared" si="3"/>
        <v>1048285.36</v>
      </c>
      <c r="G18" s="33">
        <f t="shared" si="3"/>
        <v>715668.12</v>
      </c>
      <c r="H18" s="33">
        <f t="shared" si="3"/>
        <v>361829.35</v>
      </c>
      <c r="I18" s="33">
        <f t="shared" si="3"/>
        <v>494392.3</v>
      </c>
      <c r="J18" s="33">
        <f t="shared" si="3"/>
        <v>603705.57</v>
      </c>
      <c r="K18" s="33">
        <f t="shared" si="3"/>
        <v>838846.78</v>
      </c>
      <c r="L18" s="33">
        <f>SUM(B18:K18)</f>
        <v>7867452.08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757.96</v>
      </c>
      <c r="C19" s="33">
        <f t="shared" si="4"/>
        <v>29962.58</v>
      </c>
      <c r="D19" s="33">
        <f t="shared" si="4"/>
        <v>-14480.54</v>
      </c>
      <c r="E19" s="33">
        <f t="shared" si="4"/>
        <v>-31814.8</v>
      </c>
      <c r="F19" s="33">
        <f t="shared" si="4"/>
        <v>-6512.31</v>
      </c>
      <c r="G19" s="33">
        <f t="shared" si="4"/>
        <v>35694.04</v>
      </c>
      <c r="H19" s="33">
        <f t="shared" si="4"/>
        <v>-6366.82</v>
      </c>
      <c r="I19" s="33">
        <f t="shared" si="4"/>
        <v>32117.35</v>
      </c>
      <c r="J19" s="33">
        <f t="shared" si="4"/>
        <v>47510.41</v>
      </c>
      <c r="K19" s="33">
        <f t="shared" si="4"/>
        <v>-6773.48</v>
      </c>
      <c r="L19" s="33">
        <f>SUM(B19:K19)</f>
        <v>80094.39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17130.9</v>
      </c>
      <c r="F20" s="33">
        <v>22798.35</v>
      </c>
      <c r="G20" s="33">
        <v>18439.2</v>
      </c>
      <c r="H20" s="33">
        <v>8204.84</v>
      </c>
      <c r="I20" s="33">
        <v>3477.06</v>
      </c>
      <c r="J20" s="33">
        <v>11957.71</v>
      </c>
      <c r="K20" s="33">
        <v>17161.39</v>
      </c>
      <c r="L20" s="33">
        <f>SUM(B20:K20)</f>
        <v>128576.48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-10724.45</v>
      </c>
      <c r="F22" s="33">
        <v>-7337.61</v>
      </c>
      <c r="G22" s="33">
        <v>0</v>
      </c>
      <c r="H22" s="30">
        <v>0</v>
      </c>
      <c r="I22" s="33">
        <v>-2509.84</v>
      </c>
      <c r="J22" s="30">
        <v>0</v>
      </c>
      <c r="K22" s="30">
        <v>0</v>
      </c>
      <c r="L22" s="33">
        <f>SUM(B22:K22)</f>
        <v>-20571.9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-541126.65</v>
      </c>
      <c r="C25" s="33">
        <f t="shared" si="5"/>
        <v>-54804.66</v>
      </c>
      <c r="D25" s="33">
        <f t="shared" si="5"/>
        <v>-132886.15</v>
      </c>
      <c r="E25" s="33">
        <f t="shared" si="5"/>
        <v>-1762866.5999999999</v>
      </c>
      <c r="F25" s="33">
        <f t="shared" si="5"/>
        <v>-884636.8400000001</v>
      </c>
      <c r="G25" s="33">
        <f t="shared" si="5"/>
        <v>-1040080.54</v>
      </c>
      <c r="H25" s="33">
        <f t="shared" si="5"/>
        <v>-36422.7</v>
      </c>
      <c r="I25" s="33">
        <f t="shared" si="5"/>
        <v>-455554.13</v>
      </c>
      <c r="J25" s="33">
        <f t="shared" si="5"/>
        <v>-60823.16</v>
      </c>
      <c r="K25" s="33">
        <f t="shared" si="5"/>
        <v>-93463.87</v>
      </c>
      <c r="L25" s="33">
        <f aca="true" t="shared" si="6" ref="L25:L31">SUM(B25:K25)</f>
        <v>-5062665.300000001</v>
      </c>
      <c r="M25"/>
    </row>
    <row r="26" spans="1:13" ht="18.75" customHeight="1">
      <c r="A26" s="27" t="s">
        <v>31</v>
      </c>
      <c r="B26" s="33">
        <f>B27+B28+B29+B30</f>
        <v>-36586</v>
      </c>
      <c r="C26" s="33">
        <f aca="true" t="shared" si="7" ref="C26:K26">C27+C28+C29+C30</f>
        <v>-41316</v>
      </c>
      <c r="D26" s="33">
        <f t="shared" si="7"/>
        <v>-113735.6</v>
      </c>
      <c r="E26" s="33">
        <f t="shared" si="7"/>
        <v>-89575.2</v>
      </c>
      <c r="F26" s="33">
        <f t="shared" si="7"/>
        <v>-76150.8</v>
      </c>
      <c r="G26" s="33">
        <f t="shared" si="7"/>
        <v>-60328.4</v>
      </c>
      <c r="H26" s="33">
        <f t="shared" si="7"/>
        <v>-25924.8</v>
      </c>
      <c r="I26" s="33">
        <f t="shared" si="7"/>
        <v>-48795.96</v>
      </c>
      <c r="J26" s="33">
        <f t="shared" si="7"/>
        <v>-55598.4</v>
      </c>
      <c r="K26" s="33">
        <f t="shared" si="7"/>
        <v>-79543.2</v>
      </c>
      <c r="L26" s="33">
        <f t="shared" si="6"/>
        <v>-627554.36</v>
      </c>
      <c r="M26"/>
    </row>
    <row r="27" spans="1:13" s="36" customFormat="1" ht="18.75" customHeight="1">
      <c r="A27" s="34" t="s">
        <v>58</v>
      </c>
      <c r="B27" s="33">
        <f>-ROUND((B9)*$E$3,2)</f>
        <v>-36586</v>
      </c>
      <c r="C27" s="33">
        <f aca="true" t="shared" si="8" ref="C27:K27">-ROUND((C9)*$E$3,2)</f>
        <v>-41316</v>
      </c>
      <c r="D27" s="33">
        <f t="shared" si="8"/>
        <v>-113735.6</v>
      </c>
      <c r="E27" s="33">
        <f t="shared" si="8"/>
        <v>-89575.2</v>
      </c>
      <c r="F27" s="33">
        <f t="shared" si="8"/>
        <v>-76150.8</v>
      </c>
      <c r="G27" s="33">
        <f t="shared" si="8"/>
        <v>-60328.4</v>
      </c>
      <c r="H27" s="33">
        <f t="shared" si="8"/>
        <v>-25924.8</v>
      </c>
      <c r="I27" s="33">
        <f t="shared" si="8"/>
        <v>-35195.6</v>
      </c>
      <c r="J27" s="33">
        <f t="shared" si="8"/>
        <v>-55598.4</v>
      </c>
      <c r="K27" s="33">
        <f t="shared" si="8"/>
        <v>-79543.2</v>
      </c>
      <c r="L27" s="33">
        <f t="shared" si="6"/>
        <v>-613953.9999999999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-614.65</v>
      </c>
      <c r="J29" s="17">
        <v>0</v>
      </c>
      <c r="K29" s="17">
        <v>0</v>
      </c>
      <c r="L29" s="33">
        <f t="shared" si="6"/>
        <v>-614.65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-12985.71</v>
      </c>
      <c r="J30" s="17">
        <v>0</v>
      </c>
      <c r="K30" s="17">
        <v>0</v>
      </c>
      <c r="L30" s="33">
        <f t="shared" si="6"/>
        <v>-12985.71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-89003.16</v>
      </c>
      <c r="C31" s="38">
        <f t="shared" si="9"/>
        <v>-13488.66</v>
      </c>
      <c r="D31" s="38">
        <f t="shared" si="9"/>
        <v>-19150.55</v>
      </c>
      <c r="E31" s="38">
        <f t="shared" si="9"/>
        <v>-1673291.4</v>
      </c>
      <c r="F31" s="38">
        <f t="shared" si="9"/>
        <v>-808486.04</v>
      </c>
      <c r="G31" s="38">
        <f t="shared" si="9"/>
        <v>-979752.14</v>
      </c>
      <c r="H31" s="38">
        <f t="shared" si="9"/>
        <v>-10497.9</v>
      </c>
      <c r="I31" s="38">
        <f t="shared" si="9"/>
        <v>-406758.17</v>
      </c>
      <c r="J31" s="38">
        <f t="shared" si="9"/>
        <v>-5224.76</v>
      </c>
      <c r="K31" s="38">
        <f t="shared" si="9"/>
        <v>-13920.67</v>
      </c>
      <c r="L31" s="33">
        <f t="shared" si="6"/>
        <v>-4019573.4499999997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-9517.24</v>
      </c>
      <c r="C35" s="17">
        <v>-13488.66</v>
      </c>
      <c r="D35" s="17">
        <v>-19150.55</v>
      </c>
      <c r="E35" s="17">
        <v>-33847.05</v>
      </c>
      <c r="F35" s="17">
        <v>-8486.04</v>
      </c>
      <c r="G35" s="17">
        <v>-19752.14</v>
      </c>
      <c r="H35" s="17">
        <v>-2859.65</v>
      </c>
      <c r="I35" s="17">
        <v>-8758.17</v>
      </c>
      <c r="J35" s="17">
        <v>-5224.76</v>
      </c>
      <c r="K35" s="17">
        <v>-13920.67</v>
      </c>
      <c r="L35" s="30">
        <f t="shared" si="10"/>
        <v>-135004.93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33">
        <v>423000</v>
      </c>
      <c r="J40" s="17">
        <v>0</v>
      </c>
      <c r="K40" s="17">
        <v>0</v>
      </c>
      <c r="L40" s="33">
        <f>SUM(B40:K40)</f>
        <v>1317000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-1635000</v>
      </c>
      <c r="F41" s="33">
        <v>-1694000</v>
      </c>
      <c r="G41" s="33">
        <v>-960000</v>
      </c>
      <c r="H41" s="17">
        <v>0</v>
      </c>
      <c r="I41" s="33">
        <v>-821000</v>
      </c>
      <c r="J41" s="17">
        <v>0</v>
      </c>
      <c r="K41" s="17">
        <v>0</v>
      </c>
      <c r="L41" s="33">
        <f>SUM(B41:K41)</f>
        <v>-5110000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-415537.49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-415537.49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 aca="true" t="shared" si="11" ref="B46:K46">+B25+B17</f>
        <v>136553.2699999999</v>
      </c>
      <c r="C46" s="41">
        <f t="shared" si="11"/>
        <v>428092.89</v>
      </c>
      <c r="D46" s="41">
        <f t="shared" si="11"/>
        <v>1306592.94</v>
      </c>
      <c r="E46" s="41">
        <f>IF(+E17+E25+E47&lt;0,0,E18+E26)</f>
        <v>0</v>
      </c>
      <c r="F46" s="41">
        <f t="shared" si="11"/>
        <v>173920.80999999982</v>
      </c>
      <c r="G46" s="41">
        <f>IF(+G17+G25+G47&lt;0,0,G18+G26)</f>
        <v>0</v>
      </c>
      <c r="H46" s="41">
        <f t="shared" si="11"/>
        <v>328568.52999999997</v>
      </c>
      <c r="I46" s="41">
        <f t="shared" si="11"/>
        <v>71922.7400000001</v>
      </c>
      <c r="J46" s="41">
        <f t="shared" si="11"/>
        <v>604998.2499999999</v>
      </c>
      <c r="K46" s="41">
        <f t="shared" si="11"/>
        <v>755770.8200000001</v>
      </c>
      <c r="L46" s="42">
        <f>SUM(B46:K46)</f>
        <v>3806420.25</v>
      </c>
      <c r="M46" s="43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33">
        <f>IF(+E17+E25+E47&gt;0,0,E17+E25+E47)</f>
        <v>-536636.02</v>
      </c>
      <c r="F48" s="18">
        <v>0</v>
      </c>
      <c r="G48" s="33">
        <f>IF(+G17+G25+G47&gt;0,0,G17+G25+G47)</f>
        <v>-270279.18000000005</v>
      </c>
      <c r="H48" s="18">
        <v>0</v>
      </c>
      <c r="I48" s="18">
        <v>0</v>
      </c>
      <c r="J48" s="18">
        <v>0</v>
      </c>
      <c r="K48" s="18">
        <v>0</v>
      </c>
      <c r="L48" s="33">
        <f>SUM(C48:K48)</f>
        <v>-806915.2000000001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SUM(B53:B66)</f>
        <v>136553.26</v>
      </c>
      <c r="C52" s="41">
        <f aca="true" t="shared" si="12" ref="C52:J52">SUM(C53:C64)</f>
        <v>428092.89</v>
      </c>
      <c r="D52" s="41">
        <f t="shared" si="12"/>
        <v>1306592.94</v>
      </c>
      <c r="E52" s="41">
        <f t="shared" si="12"/>
        <v>0</v>
      </c>
      <c r="F52" s="41">
        <f t="shared" si="12"/>
        <v>173920.81</v>
      </c>
      <c r="G52" s="41">
        <f t="shared" si="12"/>
        <v>0</v>
      </c>
      <c r="H52" s="41">
        <f t="shared" si="12"/>
        <v>328568.53</v>
      </c>
      <c r="I52" s="41">
        <f t="shared" si="12"/>
        <v>71922.75</v>
      </c>
      <c r="J52" s="41">
        <f t="shared" si="12"/>
        <v>604998.25</v>
      </c>
      <c r="K52" s="41">
        <f>SUM(K53:K66)</f>
        <v>755770.8200000001</v>
      </c>
      <c r="L52" s="47">
        <f>SUM(B52:K52)</f>
        <v>3806420.25</v>
      </c>
      <c r="M52" s="40"/>
    </row>
    <row r="53" spans="1:13" ht="18.75" customHeight="1">
      <c r="A53" s="48" t="s">
        <v>51</v>
      </c>
      <c r="B53" s="49">
        <v>136553.26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136553.26</v>
      </c>
      <c r="M53" s="40"/>
    </row>
    <row r="54" spans="1:12" ht="18.75" customHeight="1">
      <c r="A54" s="48" t="s">
        <v>61</v>
      </c>
      <c r="B54" s="17">
        <v>0</v>
      </c>
      <c r="C54" s="49">
        <v>373981.95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373981.95</v>
      </c>
    </row>
    <row r="55" spans="1:12" ht="18.75" customHeight="1">
      <c r="A55" s="48" t="s">
        <v>62</v>
      </c>
      <c r="B55" s="17">
        <v>0</v>
      </c>
      <c r="C55" s="49">
        <v>54110.94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54110.94</v>
      </c>
    </row>
    <row r="56" spans="1:12" ht="18.75" customHeight="1">
      <c r="A56" s="48" t="s">
        <v>52</v>
      </c>
      <c r="B56" s="17">
        <v>0</v>
      </c>
      <c r="C56" s="17">
        <v>0</v>
      </c>
      <c r="D56" s="49">
        <v>1306592.94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1306592.94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49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0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49">
        <v>173920.81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173920.81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0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0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328568.53</v>
      </c>
      <c r="I60" s="17">
        <v>0</v>
      </c>
      <c r="J60" s="17">
        <v>0</v>
      </c>
      <c r="K60" s="17">
        <v>0</v>
      </c>
      <c r="L60" s="47">
        <f t="shared" si="13"/>
        <v>328568.53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71922.75</v>
      </c>
      <c r="J61" s="17">
        <v>0</v>
      </c>
      <c r="K61" s="17">
        <v>0</v>
      </c>
      <c r="L61" s="47">
        <f t="shared" si="13"/>
        <v>71922.75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604998.25</v>
      </c>
      <c r="K62" s="17">
        <v>0</v>
      </c>
      <c r="L62" s="47">
        <f t="shared" si="13"/>
        <v>604998.25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543323.64</v>
      </c>
      <c r="L63" s="47">
        <f t="shared" si="13"/>
        <v>543323.64</v>
      </c>
    </row>
    <row r="64" spans="1:12" ht="18.75" customHeight="1">
      <c r="A64" s="48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212447.18</v>
      </c>
      <c r="L64" s="47">
        <f t="shared" si="13"/>
        <v>212447.18</v>
      </c>
    </row>
    <row r="65" spans="1:12" ht="18.75" customHeight="1">
      <c r="A65" s="48" t="s">
        <v>71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72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75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2020-03-12T22:17:39Z</dcterms:modified>
  <cp:category/>
  <cp:version/>
  <cp:contentType/>
  <cp:contentStatus/>
</cp:coreProperties>
</file>