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<sst xmlns="http://schemas.openxmlformats.org/spreadsheetml/2006/main" count="77" uniqueCount="76">
  <si>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</si>
  <si>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</si>
  <si>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</si>
  <si>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</si>
  <si>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</si>
  <si>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</si>
  <si>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</si>
  <si>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</si>
  <si>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</si>
  <si>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</si>
  <si>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</si>
  <si>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</si>
  <si>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</si>
  <si>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</si>
  <si>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</si>
  <si>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</si>
  <si>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</si>
  <si>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</si>
  <si>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</si>
  <si>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</si>
  <si>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</si>
  <si>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</si>
  <si>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</si>
  <si>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</si>
  <si>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</si>
  <si>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</si>
  <si>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</si>
  <si>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</si>
  <si>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</si>
  <si>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</si>
  <si>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</si>
  <si>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</si>
  <si>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</si>
  <si>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</si>
  <si>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</si>
  <si>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</si>
  <si>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</si>
  <si>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</si>
  <si>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</si>
  <si>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</si>
  <si>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</si>
  <si>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</si>
  <si>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</si>
  <si>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</si>
  <si>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</si>
  <si>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</si>
  <si>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</si>
  <si>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</si>
  <si>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</si>
  <si>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</si>
  <si>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</si>
  <si>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</si>
  <si>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</si>
  <si>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</si>
  <si>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</si>
  <si>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</si>
  <si>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</si>
  <si>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</si>
  <si>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</si>
  <si>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</si>
  <si>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</si>
  <si>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</si>
  <si>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</si>
  <si>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</si>
  <si>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</si>
  <si>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</si>
  <si>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</si>
  <si>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</si>
  <si>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</si>
  <si>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</si>
  <si>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</si>
  <si>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</si>
  <si>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</si>
  <si>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</si>
  <si>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</si>
  <si>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07/03/20 - VENCIMENTO 13/03/20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</si>
</sst>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59608</v>
      </c>
      <c r="C7" s="10">
        <f>C8+C11</f>
        <v>79821</v>
      </c>
      <c r="D7" s="10">
        <f aca="true" t="shared" si="0" ref="D7:K7">D8+D11</f>
        <v>220520</v>
      </c>
      <c r="E7" s="10">
        <f t="shared" si="0"/>
        <v>196857</v>
      </c>
      <c r="F7" s="10">
        <f t="shared" si="0"/>
        <v>185476</v>
      </c>
      <c r="G7" s="10">
        <f t="shared" si="0"/>
        <v>95397</v>
      </c>
      <c r="H7" s="10">
        <f t="shared" si="0"/>
        <v>43430</v>
      </c>
      <c r="I7" s="10">
        <f t="shared" si="0"/>
        <v>84110</v>
      </c>
      <c r="J7" s="10">
        <f t="shared" si="0"/>
        <v>69280</v>
      </c>
      <c r="K7" s="10">
        <f t="shared" si="0"/>
        <v>154506</v>
      </c>
      <c r="L7" s="10">
        <f>SUM(B7:K7)</f>
        <v>1189005</v>
      </c>
      <c r="M7" s="11"/>
    </row>
    <row r="8" spans="1:13" ht="17.25" customHeight="1">
      <c r="A8" s="12" t="s">
        <v>18</v>
      </c>
      <c r="B8" s="13">
        <f>B9+B10</f>
        <v>5402</v>
      </c>
      <c r="C8" s="13">
        <f aca="true" t="shared" si="1" ref="C8:K8">C9+C10</f>
        <v>6533</v>
      </c>
      <c r="D8" s="13">
        <f t="shared" si="1"/>
        <v>18564</v>
      </c>
      <c r="E8" s="13">
        <f t="shared" si="1"/>
        <v>15567</v>
      </c>
      <c r="F8" s="13">
        <f t="shared" si="1"/>
        <v>13153</v>
      </c>
      <c r="G8" s="13">
        <f t="shared" si="1"/>
        <v>8289</v>
      </c>
      <c r="H8" s="13">
        <f t="shared" si="1"/>
        <v>3309</v>
      </c>
      <c r="I8" s="13">
        <f t="shared" si="1"/>
        <v>5208</v>
      </c>
      <c r="J8" s="13">
        <f t="shared" si="1"/>
        <v>5468</v>
      </c>
      <c r="K8" s="13">
        <f t="shared" si="1"/>
        <v>11528</v>
      </c>
      <c r="L8" s="13">
        <f>SUM(B8:K8)</f>
        <v>93021</v>
      </c>
      <c r="M8"/>
    </row>
    <row r="9" spans="1:13" ht="17.25" customHeight="1">
      <c r="A9" s="14" t="s">
        <v>19</v>
      </c>
      <c r="B9" s="15">
        <v>5400</v>
      </c>
      <c r="C9" s="15">
        <v>6533</v>
      </c>
      <c r="D9" s="15">
        <v>18564</v>
      </c>
      <c r="E9" s="15">
        <v>15567</v>
      </c>
      <c r="F9" s="15">
        <v>13153</v>
      </c>
      <c r="G9" s="15">
        <v>8289</v>
      </c>
      <c r="H9" s="15">
        <v>3305</v>
      </c>
      <c r="I9" s="15">
        <v>5208</v>
      </c>
      <c r="J9" s="15">
        <v>5468</v>
      </c>
      <c r="K9" s="15">
        <v>11528</v>
      </c>
      <c r="L9" s="13">
        <f>SUM(B9:K9)</f>
        <v>93015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</v>
      </c>
      <c r="I10" s="15">
        <v>0</v>
      </c>
      <c r="J10" s="15">
        <v>0</v>
      </c>
      <c r="K10" s="15">
        <v>0</v>
      </c>
      <c r="L10" s="13">
        <f>SUM(B10:K10)</f>
        <v>6</v>
      </c>
      <c r="M10"/>
    </row>
    <row r="11" spans="1:13" ht="17.25" customHeight="1">
      <c r="A11" s="12" t="s">
        <v>21</v>
      </c>
      <c r="B11" s="15">
        <v>54206</v>
      </c>
      <c r="C11" s="15">
        <v>73288</v>
      </c>
      <c r="D11" s="15">
        <v>201956</v>
      </c>
      <c r="E11" s="15">
        <v>181290</v>
      </c>
      <c r="F11" s="15">
        <v>172323</v>
      </c>
      <c r="G11" s="15">
        <v>87108</v>
      </c>
      <c r="H11" s="15">
        <v>40121</v>
      </c>
      <c r="I11" s="15">
        <v>78902</v>
      </c>
      <c r="J11" s="15">
        <v>63812</v>
      </c>
      <c r="K11" s="15">
        <v>142978</v>
      </c>
      <c r="L11" s="13">
        <f>SUM(B11:K11)</f>
        <v>1095984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1.001125746188004</v>
      </c>
      <c r="C15" s="22">
        <v>1.067056038935629</v>
      </c>
      <c r="D15" s="22">
        <v>0.989894701659037</v>
      </c>
      <c r="E15" s="22">
        <v>0.974581490138898</v>
      </c>
      <c r="F15" s="22">
        <v>0.993787652698055</v>
      </c>
      <c r="G15" s="22">
        <v>1.049875124667462</v>
      </c>
      <c r="H15" s="22">
        <v>0.982403810115166</v>
      </c>
      <c r="I15" s="22">
        <v>1.064963293646064</v>
      </c>
      <c r="J15" s="22">
        <v>1.078697987983388</v>
      </c>
      <c r="K15" s="22">
        <v>0.991925250098614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347138.37000000005</v>
      </c>
      <c r="C17" s="25">
        <f aca="true" t="shared" si="2" ref="C17:L17">C18+C19+C20+C21+C22</f>
        <v>270280.13</v>
      </c>
      <c r="D17" s="25">
        <f t="shared" si="2"/>
        <v>827319.6900000001</v>
      </c>
      <c r="E17" s="25">
        <f t="shared" si="2"/>
        <v>723093.2200000001</v>
      </c>
      <c r="F17" s="25">
        <f t="shared" si="2"/>
        <v>626306.41</v>
      </c>
      <c r="G17" s="25">
        <f t="shared" si="2"/>
        <v>382372.2</v>
      </c>
      <c r="H17" s="25">
        <f t="shared" si="2"/>
        <v>180345.49</v>
      </c>
      <c r="I17" s="25">
        <f t="shared" si="2"/>
        <v>298827.85</v>
      </c>
      <c r="J17" s="25">
        <f t="shared" si="2"/>
        <v>282176.57999999996</v>
      </c>
      <c r="K17" s="25">
        <f t="shared" si="2"/>
        <v>465181.68000000005</v>
      </c>
      <c r="L17" s="25">
        <f t="shared" si="2"/>
        <v>4403041.62</v>
      </c>
      <c r="M17"/>
    </row>
    <row r="18" spans="1:13" ht="17.25" customHeight="1">
      <c r="A18" s="26" t="s">
        <v>25</v>
      </c>
      <c r="B18" s="33">
        <f aca="true" t="shared" si="3" ref="B18:K18">ROUND(B13*B7,2)</f>
        <v>343121.53</v>
      </c>
      <c r="C18" s="33">
        <f t="shared" si="3"/>
        <v>247572.81</v>
      </c>
      <c r="D18" s="33">
        <f t="shared" si="3"/>
        <v>814556.78</v>
      </c>
      <c r="E18" s="33">
        <f t="shared" si="3"/>
        <v>735379.01</v>
      </c>
      <c r="F18" s="33">
        <f t="shared" si="3"/>
        <v>613332.04</v>
      </c>
      <c r="G18" s="33">
        <f t="shared" si="3"/>
        <v>346644.08</v>
      </c>
      <c r="H18" s="33">
        <f t="shared" si="3"/>
        <v>173876.35</v>
      </c>
      <c r="I18" s="33">
        <f t="shared" si="3"/>
        <v>279690.98</v>
      </c>
      <c r="J18" s="33">
        <f t="shared" si="3"/>
        <v>248050.11</v>
      </c>
      <c r="K18" s="33">
        <f t="shared" si="3"/>
        <v>451667.39</v>
      </c>
      <c r="L18" s="33">
        <f>SUM(B18:K18)</f>
        <v>4253891.08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386.27</v>
      </c>
      <c r="C19" s="33">
        <f t="shared" si="4"/>
        <v>16601.25</v>
      </c>
      <c r="D19" s="33">
        <f t="shared" si="4"/>
        <v>-8231.34</v>
      </c>
      <c r="E19" s="33">
        <f t="shared" si="4"/>
        <v>-18692.24</v>
      </c>
      <c r="F19" s="33">
        <f t="shared" si="4"/>
        <v>-3810.23</v>
      </c>
      <c r="G19" s="33">
        <f t="shared" si="4"/>
        <v>17288.92</v>
      </c>
      <c r="H19" s="33">
        <f t="shared" si="4"/>
        <v>-3059.56</v>
      </c>
      <c r="I19" s="33">
        <f t="shared" si="4"/>
        <v>18169.65</v>
      </c>
      <c r="J19" s="33">
        <f t="shared" si="4"/>
        <v>19521.04</v>
      </c>
      <c r="K19" s="33">
        <f t="shared" si="4"/>
        <v>-3647.1</v>
      </c>
      <c r="L19" s="33">
        <f>SUM(B19:K19)</f>
        <v>34526.659999999996</v>
      </c>
      <c r="M19"/>
    </row>
    <row r="20" spans="1:13" ht="17.25" customHeight="1">
      <c r="A20" s="27" t="s">
        <v>27</v>
      </c>
      <c r="B20" s="33">
        <v>2306.71</v>
      </c>
      <c r="C20" s="33">
        <v>6106.07</v>
      </c>
      <c r="D20" s="33">
        <v>20994.25</v>
      </c>
      <c r="E20" s="33">
        <v>17130.9</v>
      </c>
      <c r="F20" s="33">
        <v>22798.35</v>
      </c>
      <c r="G20" s="33">
        <v>18439.2</v>
      </c>
      <c r="H20" s="33">
        <v>8204.84</v>
      </c>
      <c r="I20" s="33">
        <v>3477.06</v>
      </c>
      <c r="J20" s="33">
        <v>11957.71</v>
      </c>
      <c r="K20" s="33">
        <v>17161.39</v>
      </c>
      <c r="L20" s="33">
        <f>SUM(B20:K20)</f>
        <v>128576.48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>SUM(B21:K21)</f>
        <v>6619.299999999999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-10724.45</v>
      </c>
      <c r="F22" s="33">
        <v>-7337.61</v>
      </c>
      <c r="G22" s="33">
        <v>0</v>
      </c>
      <c r="H22" s="30">
        <v>0</v>
      </c>
      <c r="I22" s="33">
        <v>-2509.84</v>
      </c>
      <c r="J22" s="30">
        <v>0</v>
      </c>
      <c r="K22" s="30">
        <v>0</v>
      </c>
      <c r="L22" s="33">
        <f>SUM(B22:K22)</f>
        <v>-20571.9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-64074.22</v>
      </c>
      <c r="C25" s="33">
        <f t="shared" si="5"/>
        <v>-28745.2</v>
      </c>
      <c r="D25" s="33">
        <f t="shared" si="5"/>
        <v>-81681.6</v>
      </c>
      <c r="E25" s="33">
        <f t="shared" si="5"/>
        <v>-72939.15000000001</v>
      </c>
      <c r="F25" s="33">
        <f t="shared" si="5"/>
        <v>-57873.2</v>
      </c>
      <c r="G25" s="33">
        <f t="shared" si="5"/>
        <v>-36471.6</v>
      </c>
      <c r="H25" s="33">
        <f t="shared" si="5"/>
        <v>-22180.25</v>
      </c>
      <c r="I25" s="33">
        <f t="shared" si="5"/>
        <v>-22915.2</v>
      </c>
      <c r="J25" s="33">
        <f t="shared" si="5"/>
        <v>-24059.2</v>
      </c>
      <c r="K25" s="33">
        <f t="shared" si="5"/>
        <v>-50723.2</v>
      </c>
      <c r="L25" s="33">
        <f aca="true" t="shared" si="6" ref="L25:L31">SUM(B25:K25)</f>
        <v>-461662.82000000007</v>
      </c>
      <c r="M25"/>
    </row>
    <row r="26" spans="1:13" ht="18.75" customHeight="1">
      <c r="A26" s="27" t="s">
        <v>31</v>
      </c>
      <c r="B26" s="33">
        <f>B27+B28+B29+B30</f>
        <v>-23760</v>
      </c>
      <c r="C26" s="33">
        <f aca="true" t="shared" si="7" ref="C26:K26">C27+C28+C29+C30</f>
        <v>-28745.2</v>
      </c>
      <c r="D26" s="33">
        <f t="shared" si="7"/>
        <v>-81681.6</v>
      </c>
      <c r="E26" s="33">
        <f t="shared" si="7"/>
        <v>-68494.8</v>
      </c>
      <c r="F26" s="33">
        <f t="shared" si="7"/>
        <v>-57873.2</v>
      </c>
      <c r="G26" s="33">
        <f t="shared" si="7"/>
        <v>-36471.6</v>
      </c>
      <c r="H26" s="33">
        <f t="shared" si="7"/>
        <v>-14542</v>
      </c>
      <c r="I26" s="33">
        <f t="shared" si="7"/>
        <v>-22915.2</v>
      </c>
      <c r="J26" s="33">
        <f t="shared" si="7"/>
        <v>-24059.2</v>
      </c>
      <c r="K26" s="33">
        <f t="shared" si="7"/>
        <v>-50723.2</v>
      </c>
      <c r="L26" s="33">
        <f t="shared" si="6"/>
        <v>-409266</v>
      </c>
      <c r="M26"/>
    </row>
    <row r="27" spans="1:13" s="36" customFormat="1" ht="18.75" customHeight="1">
      <c r="A27" s="34" t="s">
        <v>60</v>
      </c>
      <c r="B27" s="33">
        <f>-ROUND((B9)*$E$3,2)</f>
        <v>-23760</v>
      </c>
      <c r="C27" s="33">
        <f aca="true" t="shared" si="8" ref="C27:K27">-ROUND((C9)*$E$3,2)</f>
        <v>-28745.2</v>
      </c>
      <c r="D27" s="33">
        <f t="shared" si="8"/>
        <v>-81681.6</v>
      </c>
      <c r="E27" s="33">
        <f t="shared" si="8"/>
        <v>-68494.8</v>
      </c>
      <c r="F27" s="33">
        <f t="shared" si="8"/>
        <v>-57873.2</v>
      </c>
      <c r="G27" s="33">
        <f t="shared" si="8"/>
        <v>-36471.6</v>
      </c>
      <c r="H27" s="33">
        <f t="shared" si="8"/>
        <v>-14542</v>
      </c>
      <c r="I27" s="33">
        <f t="shared" si="8"/>
        <v>-22915.2</v>
      </c>
      <c r="J27" s="33">
        <f t="shared" si="8"/>
        <v>-24059.2</v>
      </c>
      <c r="K27" s="33">
        <f t="shared" si="8"/>
        <v>-50723.2</v>
      </c>
      <c r="L27" s="33">
        <f t="shared" si="6"/>
        <v>-409266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0</v>
      </c>
      <c r="J30" s="17">
        <v>0</v>
      </c>
      <c r="K30" s="17">
        <v>0</v>
      </c>
      <c r="L30" s="33">
        <f t="shared" si="6"/>
        <v>0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-19485.92</v>
      </c>
      <c r="C31" s="38">
        <f t="shared" si="9"/>
        <v>0</v>
      </c>
      <c r="D31" s="38">
        <f t="shared" si="9"/>
        <v>0</v>
      </c>
      <c r="E31" s="38">
        <f t="shared" si="9"/>
        <v>-4444.35</v>
      </c>
      <c r="F31" s="38">
        <f t="shared" si="9"/>
        <v>0</v>
      </c>
      <c r="G31" s="38">
        <f t="shared" si="9"/>
        <v>0</v>
      </c>
      <c r="H31" s="38">
        <f t="shared" si="9"/>
        <v>-7638.25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-31568.519999999997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>SUM(B33:K33)</f>
        <v>-31568.519999999997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33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33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33">
        <v>-20828.3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3">
        <f t="shared" si="10"/>
        <v>-20828.3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283064.15</v>
      </c>
      <c r="C46" s="41">
        <f t="shared" si="11"/>
        <v>241534.93</v>
      </c>
      <c r="D46" s="41">
        <f t="shared" si="11"/>
        <v>745638.0900000001</v>
      </c>
      <c r="E46" s="41">
        <f>+E25+E17+E47</f>
        <v>113518.05000000005</v>
      </c>
      <c r="F46" s="41">
        <f t="shared" si="11"/>
        <v>568433.2100000001</v>
      </c>
      <c r="G46" s="41">
        <f>+G25+G17+G47</f>
        <v>75621.41999999998</v>
      </c>
      <c r="H46" s="41">
        <f t="shared" si="11"/>
        <v>158165.24</v>
      </c>
      <c r="I46" s="41">
        <f t="shared" si="11"/>
        <v>275912.64999999997</v>
      </c>
      <c r="J46" s="41">
        <f t="shared" si="11"/>
        <v>258117.37999999995</v>
      </c>
      <c r="K46" s="41">
        <f t="shared" si="11"/>
        <v>414458.48000000004</v>
      </c>
      <c r="L46" s="42">
        <f>SUM(B46:K46)</f>
        <v>3134463.5999999996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33">
        <v>-536636.02</v>
      </c>
      <c r="F47" s="18">
        <v>0</v>
      </c>
      <c r="G47" s="33">
        <v>-270279.18000000005</v>
      </c>
      <c r="H47" s="18">
        <v>0</v>
      </c>
      <c r="I47" s="18">
        <v>0</v>
      </c>
      <c r="J47" s="18">
        <v>0</v>
      </c>
      <c r="K47" s="18">
        <v>0</v>
      </c>
      <c r="L47" s="33">
        <f>SUM(C47:K47)</f>
        <v>-806915.2000000001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283064.15</v>
      </c>
      <c r="C52" s="41">
        <f aca="true" t="shared" si="12" ref="C52:J52">SUM(C53:C64)</f>
        <v>241534.94</v>
      </c>
      <c r="D52" s="41">
        <f t="shared" si="12"/>
        <v>745638.09</v>
      </c>
      <c r="E52" s="41">
        <f t="shared" si="12"/>
        <v>113518.06</v>
      </c>
      <c r="F52" s="41">
        <f t="shared" si="12"/>
        <v>568433.21</v>
      </c>
      <c r="G52" s="41">
        <f t="shared" si="12"/>
        <v>75621.41</v>
      </c>
      <c r="H52" s="41">
        <f t="shared" si="12"/>
        <v>158165.24</v>
      </c>
      <c r="I52" s="41">
        <f t="shared" si="12"/>
        <v>275912.65</v>
      </c>
      <c r="J52" s="41">
        <f t="shared" si="12"/>
        <v>258117.38</v>
      </c>
      <c r="K52" s="41">
        <f>SUM(K53:K66)</f>
        <v>414458.48</v>
      </c>
      <c r="L52" s="47">
        <f>SUM(B52:K52)</f>
        <v>3134463.61</v>
      </c>
      <c r="M52" s="40"/>
    </row>
    <row r="53" spans="1:13" ht="18.75" customHeight="1">
      <c r="A53" s="48" t="s">
        <v>52</v>
      </c>
      <c r="B53" s="49">
        <v>283064.15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283064.15</v>
      </c>
      <c r="M53" s="40"/>
    </row>
    <row r="54" spans="1:12" ht="18.75" customHeight="1">
      <c r="A54" s="48" t="s">
        <v>63</v>
      </c>
      <c r="B54" s="17">
        <v>0</v>
      </c>
      <c r="C54" s="49">
        <v>210835.85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210835.85</v>
      </c>
    </row>
    <row r="55" spans="1:12" ht="18.75" customHeight="1">
      <c r="A55" s="48" t="s">
        <v>64</v>
      </c>
      <c r="B55" s="17">
        <v>0</v>
      </c>
      <c r="C55" s="49">
        <v>30699.09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30699.09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745638.09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745638.09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113518.06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113518.06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568433.21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568433.21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75621.41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75621.41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158165.24</v>
      </c>
      <c r="I60" s="17">
        <v>0</v>
      </c>
      <c r="J60" s="17">
        <v>0</v>
      </c>
      <c r="K60" s="17">
        <v>0</v>
      </c>
      <c r="L60" s="47">
        <f t="shared" si="13"/>
        <v>158165.24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275912.65</v>
      </c>
      <c r="J61" s="17">
        <v>0</v>
      </c>
      <c r="K61" s="17">
        <v>0</v>
      </c>
      <c r="L61" s="47">
        <f t="shared" si="13"/>
        <v>275912.65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258117.38</v>
      </c>
      <c r="K62" s="17">
        <v>0</v>
      </c>
      <c r="L62" s="47">
        <f t="shared" si="13"/>
        <v>258117.38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202628.75</v>
      </c>
      <c r="L63" s="47">
        <f t="shared" si="13"/>
        <v>202628.75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211829.73</v>
      </c>
      <c r="L64" s="47">
        <f t="shared" si="13"/>
        <v>211829.73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2020-03-12T22:20:26Z</dcterms:modified>
  <cp:category/>
  <cp:version/>
  <cp:contentType/>
  <cp:contentStatus/>
</cp:coreProperties>
</file>