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<sst xmlns="http://schemas.openxmlformats.org/spreadsheetml/2006/main" count="77" uniqueCount="76">
  <si>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</si>
  <si>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</si>
  <si>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</si>
  <si>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</si>
  <si>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</si>
  <si>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</si>
  <si>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</si>
  <si>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</si>
  <si>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</si>
  <si>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</si>
  <si>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</si>
  <si>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</si>
  <si>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</si>
  <si>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</si>
  <si>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</si>
  <si>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</si>
  <si>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</si>
  <si>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</si>
  <si>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</si>
  <si>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</si>
  <si>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</si>
  <si>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</si>
  <si>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</si>
  <si>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</si>
  <si>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</si>
  <si>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</si>
  <si>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</si>
  <si>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</si>
  <si>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</si>
  <si>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</si>
  <si>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</si>
  <si>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</si>
  <si>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</si>
  <si>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</si>
  <si>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</si>
  <si>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</si>
  <si>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</si>
  <si>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</si>
  <si>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</si>
  <si>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</si>
  <si>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</si>
  <si>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</si>
  <si>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</si>
  <si>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</si>
  <si>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</si>
  <si>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</si>
  <si>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</si>
  <si>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</si>
  <si>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</si>
  <si>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</si>
  <si>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</si>
  <si>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</si>
  <si>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</si>
  <si>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</si>
  <si>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</si>
  <si>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</si>
  <si>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</si>
  <si>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</si>
  <si>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</si>
  <si>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</si>
  <si>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</si>
  <si>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</si>
  <si>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</si>
  <si>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</si>
  <si>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</si>
  <si>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</si>
  <si>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</si>
  <si>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</si>
  <si>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</si>
  <si>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</si>
  <si>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</si>
  <si>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</si>
  <si>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</si>
  <si>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</si>
  <si>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</si>
  <si>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08/03/20 - VENCIMENTO 13/03/20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</si>
</sst>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23955</v>
      </c>
      <c r="C7" s="10">
        <f>C8+C11</f>
        <v>36053</v>
      </c>
      <c r="D7" s="10">
        <f aca="true" t="shared" si="0" ref="D7:K7">D8+D11</f>
        <v>115613</v>
      </c>
      <c r="E7" s="10">
        <f t="shared" si="0"/>
        <v>100488</v>
      </c>
      <c r="F7" s="10">
        <f t="shared" si="0"/>
        <v>103028</v>
      </c>
      <c r="G7" s="10">
        <f t="shared" si="0"/>
        <v>46741</v>
      </c>
      <c r="H7" s="10">
        <f t="shared" si="0"/>
        <v>24940</v>
      </c>
      <c r="I7" s="10">
        <f t="shared" si="0"/>
        <v>45767</v>
      </c>
      <c r="J7" s="10">
        <f t="shared" si="0"/>
        <v>29004</v>
      </c>
      <c r="K7" s="10">
        <f t="shared" si="0"/>
        <v>84170</v>
      </c>
      <c r="L7" s="10">
        <f>SUM(B7:K7)</f>
        <v>609759</v>
      </c>
      <c r="M7" s="11"/>
    </row>
    <row r="8" spans="1:13" ht="17.25" customHeight="1">
      <c r="A8" s="12" t="s">
        <v>18</v>
      </c>
      <c r="B8" s="13">
        <f>B9+B10</f>
        <v>2296</v>
      </c>
      <c r="C8" s="13">
        <f aca="true" t="shared" si="1" ref="C8:K8">C9+C10</f>
        <v>3360</v>
      </c>
      <c r="D8" s="13">
        <f t="shared" si="1"/>
        <v>10891</v>
      </c>
      <c r="E8" s="13">
        <f t="shared" si="1"/>
        <v>8613</v>
      </c>
      <c r="F8" s="13">
        <f t="shared" si="1"/>
        <v>9143</v>
      </c>
      <c r="G8" s="13">
        <f t="shared" si="1"/>
        <v>4054</v>
      </c>
      <c r="H8" s="13">
        <f t="shared" si="1"/>
        <v>2156</v>
      </c>
      <c r="I8" s="13">
        <f t="shared" si="1"/>
        <v>3442</v>
      </c>
      <c r="J8" s="13">
        <f t="shared" si="1"/>
        <v>2082</v>
      </c>
      <c r="K8" s="13">
        <f t="shared" si="1"/>
        <v>6298</v>
      </c>
      <c r="L8" s="13">
        <f>SUM(B8:K8)</f>
        <v>52335</v>
      </c>
      <c r="M8"/>
    </row>
    <row r="9" spans="1:13" ht="17.25" customHeight="1">
      <c r="A9" s="14" t="s">
        <v>19</v>
      </c>
      <c r="B9" s="15">
        <v>2296</v>
      </c>
      <c r="C9" s="15">
        <v>3360</v>
      </c>
      <c r="D9" s="15">
        <v>10891</v>
      </c>
      <c r="E9" s="15">
        <v>8613</v>
      </c>
      <c r="F9" s="15">
        <v>9143</v>
      </c>
      <c r="G9" s="15">
        <v>4054</v>
      </c>
      <c r="H9" s="15">
        <v>2152</v>
      </c>
      <c r="I9" s="15">
        <v>3442</v>
      </c>
      <c r="J9" s="15">
        <v>2082</v>
      </c>
      <c r="K9" s="15">
        <v>6298</v>
      </c>
      <c r="L9" s="13">
        <f>SUM(B9:K9)</f>
        <v>52331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21659</v>
      </c>
      <c r="C11" s="15">
        <v>32693</v>
      </c>
      <c r="D11" s="15">
        <v>104722</v>
      </c>
      <c r="E11" s="15">
        <v>91875</v>
      </c>
      <c r="F11" s="15">
        <v>93885</v>
      </c>
      <c r="G11" s="15">
        <v>42687</v>
      </c>
      <c r="H11" s="15">
        <v>22784</v>
      </c>
      <c r="I11" s="15">
        <v>42325</v>
      </c>
      <c r="J11" s="15">
        <v>26922</v>
      </c>
      <c r="K11" s="15">
        <v>77872</v>
      </c>
      <c r="L11" s="13">
        <f>SUM(B11:K11)</f>
        <v>557424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1.067056038935629</v>
      </c>
      <c r="D15" s="22">
        <v>0.989894701659037</v>
      </c>
      <c r="E15" s="22">
        <v>0.974581490138898</v>
      </c>
      <c r="F15" s="22">
        <v>0.993787652698055</v>
      </c>
      <c r="G15" s="22">
        <v>1.049875124667462</v>
      </c>
      <c r="H15" s="22">
        <v>0.982403810115166</v>
      </c>
      <c r="I15" s="22">
        <v>1.064963293646064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141677.97</v>
      </c>
      <c r="C17" s="25">
        <f aca="true" t="shared" si="2" ref="C17:L17">C18+C19+C20+C21+C22</f>
        <v>125426.38999999998</v>
      </c>
      <c r="D17" s="25">
        <f t="shared" si="2"/>
        <v>443730.07</v>
      </c>
      <c r="E17" s="25">
        <f t="shared" si="2"/>
        <v>372247.74</v>
      </c>
      <c r="F17" s="25">
        <f t="shared" si="2"/>
        <v>355361.08999999997</v>
      </c>
      <c r="G17" s="25">
        <f t="shared" si="2"/>
        <v>196752.9</v>
      </c>
      <c r="H17" s="25">
        <f t="shared" si="2"/>
        <v>107621.5</v>
      </c>
      <c r="I17" s="25">
        <f t="shared" si="2"/>
        <v>163042.93000000002</v>
      </c>
      <c r="J17" s="25">
        <f t="shared" si="2"/>
        <v>126623.81</v>
      </c>
      <c r="K17" s="25">
        <f t="shared" si="2"/>
        <v>261228.72000000003</v>
      </c>
      <c r="L17" s="25">
        <f t="shared" si="2"/>
        <v>2293713.1199999996</v>
      </c>
      <c r="M17"/>
    </row>
    <row r="18" spans="1:13" ht="17.25" customHeight="1">
      <c r="A18" s="26" t="s">
        <v>25</v>
      </c>
      <c r="B18" s="33">
        <f aca="true" t="shared" si="3" ref="B18:K18">ROUND(B13*B7,2)</f>
        <v>137892.17</v>
      </c>
      <c r="C18" s="33">
        <f t="shared" si="3"/>
        <v>111821.98</v>
      </c>
      <c r="D18" s="33">
        <f t="shared" si="3"/>
        <v>427051.3</v>
      </c>
      <c r="E18" s="33">
        <f t="shared" si="3"/>
        <v>375382.97</v>
      </c>
      <c r="F18" s="33">
        <f t="shared" si="3"/>
        <v>340692.99</v>
      </c>
      <c r="G18" s="33">
        <f t="shared" si="3"/>
        <v>169842.77</v>
      </c>
      <c r="H18" s="33">
        <f t="shared" si="3"/>
        <v>99849.78</v>
      </c>
      <c r="I18" s="33">
        <f t="shared" si="3"/>
        <v>152189.01</v>
      </c>
      <c r="J18" s="33">
        <f t="shared" si="3"/>
        <v>103845.92</v>
      </c>
      <c r="K18" s="33">
        <f t="shared" si="3"/>
        <v>246054.16</v>
      </c>
      <c r="L18" s="33">
        <f>SUM(B18:K18)</f>
        <v>2164623.05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155.23</v>
      </c>
      <c r="C19" s="33">
        <f t="shared" si="4"/>
        <v>7498.34</v>
      </c>
      <c r="D19" s="33">
        <f t="shared" si="4"/>
        <v>-4315.48</v>
      </c>
      <c r="E19" s="33">
        <f t="shared" si="4"/>
        <v>-9541.68</v>
      </c>
      <c r="F19" s="33">
        <f t="shared" si="4"/>
        <v>-2116.5</v>
      </c>
      <c r="G19" s="33">
        <f t="shared" si="4"/>
        <v>8470.93</v>
      </c>
      <c r="H19" s="33">
        <f t="shared" si="4"/>
        <v>-1756.98</v>
      </c>
      <c r="I19" s="33">
        <f t="shared" si="4"/>
        <v>9886.7</v>
      </c>
      <c r="J19" s="33">
        <f t="shared" si="4"/>
        <v>8172.46</v>
      </c>
      <c r="K19" s="33">
        <f t="shared" si="4"/>
        <v>-1986.83</v>
      </c>
      <c r="L19" s="33">
        <f>SUM(B19:K19)</f>
        <v>14466.19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-38089</v>
      </c>
      <c r="C25" s="33">
        <f t="shared" si="5"/>
        <v>-14784</v>
      </c>
      <c r="D25" s="33">
        <f t="shared" si="5"/>
        <v>-47920.4</v>
      </c>
      <c r="E25" s="33">
        <f t="shared" si="5"/>
        <v>-42341.549999999996</v>
      </c>
      <c r="F25" s="33">
        <f t="shared" si="5"/>
        <v>-40229.2</v>
      </c>
      <c r="G25" s="33">
        <f t="shared" si="5"/>
        <v>-17837.6</v>
      </c>
      <c r="H25" s="33">
        <f t="shared" si="5"/>
        <v>-17107.05</v>
      </c>
      <c r="I25" s="33">
        <f t="shared" si="5"/>
        <v>-15144.8</v>
      </c>
      <c r="J25" s="33">
        <f t="shared" si="5"/>
        <v>-9160.8</v>
      </c>
      <c r="K25" s="33">
        <f t="shared" si="5"/>
        <v>-27711.2</v>
      </c>
      <c r="L25" s="33">
        <f aca="true" t="shared" si="6" ref="L25:L31">SUM(B25:K25)</f>
        <v>-270325.5999999999</v>
      </c>
      <c r="M25"/>
    </row>
    <row r="26" spans="1:13" ht="18.75" customHeight="1">
      <c r="A26" s="27" t="s">
        <v>31</v>
      </c>
      <c r="B26" s="33">
        <f>B27+B28+B29+B30</f>
        <v>-10102.4</v>
      </c>
      <c r="C26" s="33">
        <f aca="true" t="shared" si="7" ref="C26:K26">C27+C28+C29+C30</f>
        <v>-14784</v>
      </c>
      <c r="D26" s="33">
        <f t="shared" si="7"/>
        <v>-47920.4</v>
      </c>
      <c r="E26" s="33">
        <f t="shared" si="7"/>
        <v>-37897.2</v>
      </c>
      <c r="F26" s="33">
        <f t="shared" si="7"/>
        <v>-40229.2</v>
      </c>
      <c r="G26" s="33">
        <f t="shared" si="7"/>
        <v>-17837.6</v>
      </c>
      <c r="H26" s="33">
        <f t="shared" si="7"/>
        <v>-9468.8</v>
      </c>
      <c r="I26" s="33">
        <f t="shared" si="7"/>
        <v>-15144.8</v>
      </c>
      <c r="J26" s="33">
        <f t="shared" si="7"/>
        <v>-9160.8</v>
      </c>
      <c r="K26" s="33">
        <f t="shared" si="7"/>
        <v>-27711.2</v>
      </c>
      <c r="L26" s="33">
        <f t="shared" si="6"/>
        <v>-230256.4</v>
      </c>
      <c r="M26"/>
    </row>
    <row r="27" spans="1:13" s="36" customFormat="1" ht="18.75" customHeight="1">
      <c r="A27" s="34" t="s">
        <v>60</v>
      </c>
      <c r="B27" s="33">
        <f>-ROUND((B9)*$E$3,2)</f>
        <v>-10102.4</v>
      </c>
      <c r="C27" s="33">
        <f aca="true" t="shared" si="8" ref="C27:K27">-ROUND((C9)*$E$3,2)</f>
        <v>-14784</v>
      </c>
      <c r="D27" s="33">
        <f t="shared" si="8"/>
        <v>-47920.4</v>
      </c>
      <c r="E27" s="33">
        <f t="shared" si="8"/>
        <v>-37897.2</v>
      </c>
      <c r="F27" s="33">
        <f t="shared" si="8"/>
        <v>-40229.2</v>
      </c>
      <c r="G27" s="33">
        <f t="shared" si="8"/>
        <v>-17837.6</v>
      </c>
      <c r="H27" s="33">
        <f t="shared" si="8"/>
        <v>-9468.8</v>
      </c>
      <c r="I27" s="33">
        <f t="shared" si="8"/>
        <v>-15144.8</v>
      </c>
      <c r="J27" s="33">
        <f t="shared" si="8"/>
        <v>-9160.8</v>
      </c>
      <c r="K27" s="33">
        <f t="shared" si="8"/>
        <v>-27711.2</v>
      </c>
      <c r="L27" s="33">
        <f t="shared" si="6"/>
        <v>-230256.4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-8500.68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-8500.68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103588.97</v>
      </c>
      <c r="C46" s="41">
        <f t="shared" si="11"/>
        <v>110642.38999999998</v>
      </c>
      <c r="D46" s="41">
        <f t="shared" si="11"/>
        <v>395809.67</v>
      </c>
      <c r="E46" s="41">
        <f t="shared" si="11"/>
        <v>329906.19</v>
      </c>
      <c r="F46" s="41">
        <f t="shared" si="11"/>
        <v>315131.88999999996</v>
      </c>
      <c r="G46" s="41">
        <f t="shared" si="11"/>
        <v>178915.3</v>
      </c>
      <c r="H46" s="41">
        <f t="shared" si="11"/>
        <v>90514.45</v>
      </c>
      <c r="I46" s="41">
        <f t="shared" si="11"/>
        <v>147898.13000000003</v>
      </c>
      <c r="J46" s="41">
        <f t="shared" si="11"/>
        <v>117463.01</v>
      </c>
      <c r="K46" s="41">
        <f t="shared" si="11"/>
        <v>233517.52000000002</v>
      </c>
      <c r="L46" s="42">
        <f>SUM(B46:K46)</f>
        <v>2023387.52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103588.97</v>
      </c>
      <c r="C52" s="41">
        <f aca="true" t="shared" si="12" ref="C52:J52">SUM(C53:C64)</f>
        <v>110642.4</v>
      </c>
      <c r="D52" s="41">
        <f t="shared" si="12"/>
        <v>395809.67</v>
      </c>
      <c r="E52" s="41">
        <f t="shared" si="12"/>
        <v>329906.19</v>
      </c>
      <c r="F52" s="41">
        <f t="shared" si="12"/>
        <v>315131.89</v>
      </c>
      <c r="G52" s="41">
        <f t="shared" si="12"/>
        <v>178915.3</v>
      </c>
      <c r="H52" s="41">
        <f t="shared" si="12"/>
        <v>90514.46</v>
      </c>
      <c r="I52" s="41">
        <f t="shared" si="12"/>
        <v>147898.12</v>
      </c>
      <c r="J52" s="41">
        <f t="shared" si="12"/>
        <v>117463.01</v>
      </c>
      <c r="K52" s="41">
        <f>SUM(K53:K66)</f>
        <v>233517.52000000002</v>
      </c>
      <c r="L52" s="47">
        <f>SUM(B52:K52)</f>
        <v>2023387.53</v>
      </c>
      <c r="M52" s="40"/>
    </row>
    <row r="53" spans="1:13" ht="18.75" customHeight="1">
      <c r="A53" s="48" t="s">
        <v>52</v>
      </c>
      <c r="B53" s="49">
        <v>103588.97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103588.97</v>
      </c>
      <c r="M53" s="40"/>
    </row>
    <row r="54" spans="1:12" ht="18.75" customHeight="1">
      <c r="A54" s="48" t="s">
        <v>63</v>
      </c>
      <c r="B54" s="17">
        <v>0</v>
      </c>
      <c r="C54" s="49">
        <v>96347.4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96347.4</v>
      </c>
    </row>
    <row r="55" spans="1:12" ht="18.75" customHeight="1">
      <c r="A55" s="48" t="s">
        <v>64</v>
      </c>
      <c r="B55" s="17">
        <v>0</v>
      </c>
      <c r="C55" s="49">
        <v>14295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14295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395809.67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395809.67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329906.19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329906.19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315131.89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315131.89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178915.3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178915.3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90514.46</v>
      </c>
      <c r="I60" s="17">
        <v>0</v>
      </c>
      <c r="J60" s="17">
        <v>0</v>
      </c>
      <c r="K60" s="17">
        <v>0</v>
      </c>
      <c r="L60" s="47">
        <f t="shared" si="13"/>
        <v>90514.46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147898.12</v>
      </c>
      <c r="J61" s="17">
        <v>0</v>
      </c>
      <c r="K61" s="17">
        <v>0</v>
      </c>
      <c r="L61" s="47">
        <f t="shared" si="13"/>
        <v>147898.12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117463.01</v>
      </c>
      <c r="K62" s="17">
        <v>0</v>
      </c>
      <c r="L62" s="47">
        <f t="shared" si="13"/>
        <v>117463.01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91071.83</v>
      </c>
      <c r="L63" s="47">
        <f t="shared" si="13"/>
        <v>91071.83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142445.69</v>
      </c>
      <c r="L64" s="47">
        <f t="shared" si="13"/>
        <v>142445.69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2020-03-12T22:21:38Z</dcterms:modified>
  <cp:category/>
  <cp:version/>
  <cp:contentType/>
  <cp:contentStatus/>
</cp:coreProperties>
</file>