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<sst xmlns="http://schemas.openxmlformats.org/spreadsheetml/2006/main" count="77" uniqueCount="76">
  <si>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</si>
  <si>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</si>
  <si>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</si>
  <si>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</si>
  <si>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</si>
  <si>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</si>
  <si>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</si>
  <si>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</si>
  <si>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</si>
  <si>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</si>
  <si>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</si>
  <si>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</si>
  <si>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</si>
  <si>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</si>
  <si>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</si>
  <si>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</si>
  <si>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</si>
  <si>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</si>
  <si>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</si>
  <si>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</si>
  <si>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</si>
  <si>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</si>
  <si>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</si>
  <si>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</si>
  <si>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</si>
  <si>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</si>
  <si>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</si>
  <si>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</si>
  <si>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</si>
  <si>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</si>
  <si>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</si>
  <si>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</si>
  <si>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</si>
  <si>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</si>
  <si>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</si>
  <si>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</si>
  <si>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</si>
  <si>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</si>
  <si>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</si>
  <si>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</si>
  <si>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</si>
  <si>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</si>
  <si>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</si>
  <si>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</si>
  <si>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</si>
  <si>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</si>
  <si>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</si>
  <si>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</si>
  <si>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</si>
  <si>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</si>
  <si>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</si>
  <si>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</si>
  <si>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</si>
  <si>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</si>
  <si>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</si>
  <si>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</si>
  <si>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</si>
  <si>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</si>
  <si>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</si>
  <si>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</si>
  <si>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</si>
  <si>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</si>
  <si>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</si>
  <si>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</si>
  <si>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</si>
  <si>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</si>
  <si>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</si>
  <si>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</si>
  <si>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</si>
  <si>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</si>
  <si>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</si>
  <si>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</si>
  <si>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</si>
  <si>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</si>
  <si>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</si>
  <si>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10/03/20 - VENCIMENTO 17/03/20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</si>
</sst>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120721</v>
      </c>
      <c r="C7" s="10">
        <f>C8+C11</f>
        <v>145018</v>
      </c>
      <c r="D7" s="10">
        <f aca="true" t="shared" si="0" ref="D7:K7">D8+D11</f>
        <v>401878</v>
      </c>
      <c r="E7" s="10">
        <f t="shared" si="0"/>
        <v>339702</v>
      </c>
      <c r="F7" s="10">
        <f t="shared" si="0"/>
        <v>325269</v>
      </c>
      <c r="G7" s="10">
        <f t="shared" si="0"/>
        <v>201719</v>
      </c>
      <c r="H7" s="10">
        <f t="shared" si="0"/>
        <v>81835</v>
      </c>
      <c r="I7" s="10">
        <f t="shared" si="0"/>
        <v>147030</v>
      </c>
      <c r="J7" s="10">
        <f t="shared" si="0"/>
        <v>175284</v>
      </c>
      <c r="K7" s="10">
        <f t="shared" si="0"/>
        <v>289545</v>
      </c>
      <c r="L7" s="10">
        <f>SUM(B7:K7)</f>
        <v>2228001</v>
      </c>
      <c r="M7" s="11"/>
    </row>
    <row r="8" spans="1:13" ht="17.25" customHeight="1">
      <c r="A8" s="12" t="s">
        <v>18</v>
      </c>
      <c r="B8" s="13">
        <f>B9+B10</f>
        <v>7918</v>
      </c>
      <c r="C8" s="13">
        <f aca="true" t="shared" si="1" ref="C8:K8">C9+C10</f>
        <v>8753</v>
      </c>
      <c r="D8" s="13">
        <f t="shared" si="1"/>
        <v>24010</v>
      </c>
      <c r="E8" s="13">
        <f t="shared" si="1"/>
        <v>18417</v>
      </c>
      <c r="F8" s="13">
        <f t="shared" si="1"/>
        <v>15965</v>
      </c>
      <c r="G8" s="13">
        <f t="shared" si="1"/>
        <v>12554</v>
      </c>
      <c r="H8" s="13">
        <f t="shared" si="1"/>
        <v>4875</v>
      </c>
      <c r="I8" s="13">
        <f t="shared" si="1"/>
        <v>7540</v>
      </c>
      <c r="J8" s="13">
        <f t="shared" si="1"/>
        <v>12273</v>
      </c>
      <c r="K8" s="13">
        <f t="shared" si="1"/>
        <v>17132</v>
      </c>
      <c r="L8" s="13">
        <f>SUM(B8:K8)</f>
        <v>129437</v>
      </c>
      <c r="M8"/>
    </row>
    <row r="9" spans="1:13" ht="17.25" customHeight="1">
      <c r="A9" s="14" t="s">
        <v>19</v>
      </c>
      <c r="B9" s="15">
        <v>7917</v>
      </c>
      <c r="C9" s="15">
        <v>8753</v>
      </c>
      <c r="D9" s="15">
        <v>24010</v>
      </c>
      <c r="E9" s="15">
        <v>18417</v>
      </c>
      <c r="F9" s="15">
        <v>15965</v>
      </c>
      <c r="G9" s="15">
        <v>12554</v>
      </c>
      <c r="H9" s="15">
        <v>4873</v>
      </c>
      <c r="I9" s="15">
        <v>7540</v>
      </c>
      <c r="J9" s="15">
        <v>12273</v>
      </c>
      <c r="K9" s="15">
        <v>17132</v>
      </c>
      <c r="L9" s="13">
        <f>SUM(B9:K9)</f>
        <v>129434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112803</v>
      </c>
      <c r="C11" s="15">
        <v>136265</v>
      </c>
      <c r="D11" s="15">
        <v>377868</v>
      </c>
      <c r="E11" s="15">
        <v>321285</v>
      </c>
      <c r="F11" s="15">
        <v>309304</v>
      </c>
      <c r="G11" s="15">
        <v>189165</v>
      </c>
      <c r="H11" s="15">
        <v>76960</v>
      </c>
      <c r="I11" s="15">
        <v>139490</v>
      </c>
      <c r="J11" s="15">
        <v>163011</v>
      </c>
      <c r="K11" s="15">
        <v>272413</v>
      </c>
      <c r="L11" s="13">
        <f>SUM(B11:K11)</f>
        <v>2098564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0.995707675492781</v>
      </c>
      <c r="C15" s="22">
        <v>1.047755142736202</v>
      </c>
      <c r="D15" s="22">
        <v>1.074032197331354</v>
      </c>
      <c r="E15" s="22">
        <v>0.980406275601512</v>
      </c>
      <c r="F15" s="22">
        <v>1.002338707366026</v>
      </c>
      <c r="G15" s="22">
        <v>1.053679429145175</v>
      </c>
      <c r="H15" s="22">
        <v>0.981269309205216</v>
      </c>
      <c r="I15" s="22">
        <v>1.070064140162446</v>
      </c>
      <c r="J15" s="22">
        <v>1.08071384178102</v>
      </c>
      <c r="K15" s="22">
        <v>0.988405265069169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695554.1</v>
      </c>
      <c r="C17" s="25">
        <f aca="true" t="shared" si="2" ref="C17:L17">C18+C19+C20+C21+C22</f>
        <v>477373.58</v>
      </c>
      <c r="D17" s="25">
        <f t="shared" si="2"/>
        <v>1615348.82</v>
      </c>
      <c r="E17" s="25">
        <f t="shared" si="2"/>
        <v>1250532.98</v>
      </c>
      <c r="F17" s="25">
        <f t="shared" si="2"/>
        <v>1094899.6400000001</v>
      </c>
      <c r="G17" s="25">
        <f t="shared" si="2"/>
        <v>790771.82</v>
      </c>
      <c r="H17" s="25">
        <f t="shared" si="2"/>
        <v>331026.49</v>
      </c>
      <c r="I17" s="25">
        <f t="shared" si="2"/>
        <v>524141.75999999995</v>
      </c>
      <c r="J17" s="25">
        <f t="shared" si="2"/>
        <v>692847.2</v>
      </c>
      <c r="K17" s="25">
        <f t="shared" si="2"/>
        <v>853774.1900000001</v>
      </c>
      <c r="L17" s="25">
        <f t="shared" si="2"/>
        <v>8326270.580000001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694906.29</v>
      </c>
      <c r="C18" s="33">
        <f t="shared" si="3"/>
        <v>449787.83</v>
      </c>
      <c r="D18" s="33">
        <f t="shared" si="3"/>
        <v>1484456.96</v>
      </c>
      <c r="E18" s="33">
        <f t="shared" si="3"/>
        <v>1268990.79</v>
      </c>
      <c r="F18" s="33">
        <f t="shared" si="3"/>
        <v>1075599.53</v>
      </c>
      <c r="G18" s="33">
        <f t="shared" si="3"/>
        <v>732986.33</v>
      </c>
      <c r="H18" s="33">
        <f t="shared" si="3"/>
        <v>327634.61</v>
      </c>
      <c r="I18" s="33">
        <f t="shared" si="3"/>
        <v>488918.86</v>
      </c>
      <c r="J18" s="33">
        <f t="shared" si="3"/>
        <v>627586.83</v>
      </c>
      <c r="K18" s="33">
        <f t="shared" si="3"/>
        <v>846426.9</v>
      </c>
      <c r="L18" s="33">
        <f>SUM(B18:K18)</f>
        <v>7997294.930000002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-2982.76</v>
      </c>
      <c r="C19" s="33">
        <f t="shared" si="4"/>
        <v>21479.68</v>
      </c>
      <c r="D19" s="33">
        <f t="shared" si="4"/>
        <v>109897.61</v>
      </c>
      <c r="E19" s="33">
        <f t="shared" si="4"/>
        <v>-24864.26</v>
      </c>
      <c r="F19" s="33">
        <f t="shared" si="4"/>
        <v>2515.51</v>
      </c>
      <c r="G19" s="33">
        <f t="shared" si="4"/>
        <v>39346.29</v>
      </c>
      <c r="H19" s="33">
        <f t="shared" si="4"/>
        <v>-6136.82</v>
      </c>
      <c r="I19" s="33">
        <f t="shared" si="4"/>
        <v>34255.68</v>
      </c>
      <c r="J19" s="33">
        <f t="shared" si="4"/>
        <v>50654.94</v>
      </c>
      <c r="K19" s="33">
        <f t="shared" si="4"/>
        <v>-9814.1</v>
      </c>
      <c r="L19" s="33">
        <f>SUM(B19:K19)</f>
        <v>214351.77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-114320.72</v>
      </c>
      <c r="C25" s="33">
        <f t="shared" si="5"/>
        <v>-38513.2</v>
      </c>
      <c r="D25" s="33">
        <f t="shared" si="5"/>
        <v>-105644</v>
      </c>
      <c r="E25" s="33">
        <f t="shared" si="5"/>
        <v>849520.8499999999</v>
      </c>
      <c r="F25" s="33">
        <f t="shared" si="5"/>
        <v>729754</v>
      </c>
      <c r="G25" s="33">
        <f t="shared" si="5"/>
        <v>374762.4</v>
      </c>
      <c r="H25" s="33">
        <f t="shared" si="5"/>
        <v>-29079.45</v>
      </c>
      <c r="I25" s="33">
        <f t="shared" si="5"/>
        <v>-61844.01</v>
      </c>
      <c r="J25" s="33">
        <f t="shared" si="5"/>
        <v>-54001.2</v>
      </c>
      <c r="K25" s="33">
        <f t="shared" si="5"/>
        <v>-75380.8</v>
      </c>
      <c r="L25" s="33">
        <f aca="true" t="shared" si="6" ref="L25:L31">SUM(B25:K25)</f>
        <v>1475253.87</v>
      </c>
      <c r="M25"/>
    </row>
    <row r="26" spans="1:13" ht="18.75" customHeight="1">
      <c r="A26" s="27" t="s">
        <v>31</v>
      </c>
      <c r="B26" s="33">
        <f>B27+B28+B29+B30</f>
        <v>-34834.8</v>
      </c>
      <c r="C26" s="33">
        <f aca="true" t="shared" si="7" ref="C26:K26">C27+C28+C29+C30</f>
        <v>-38513.2</v>
      </c>
      <c r="D26" s="33">
        <f t="shared" si="7"/>
        <v>-105644</v>
      </c>
      <c r="E26" s="33">
        <f t="shared" si="7"/>
        <v>-81034.8</v>
      </c>
      <c r="F26" s="33">
        <f t="shared" si="7"/>
        <v>-70246</v>
      </c>
      <c r="G26" s="33">
        <f t="shared" si="7"/>
        <v>-55237.6</v>
      </c>
      <c r="H26" s="33">
        <f t="shared" si="7"/>
        <v>-21441.2</v>
      </c>
      <c r="I26" s="33">
        <f t="shared" si="7"/>
        <v>-61844.01</v>
      </c>
      <c r="J26" s="33">
        <f t="shared" si="7"/>
        <v>-54001.2</v>
      </c>
      <c r="K26" s="33">
        <f t="shared" si="7"/>
        <v>-75380.8</v>
      </c>
      <c r="L26" s="33">
        <f t="shared" si="6"/>
        <v>-598177.61</v>
      </c>
      <c r="M26"/>
    </row>
    <row r="27" spans="1:13" s="36" customFormat="1" ht="18.75" customHeight="1">
      <c r="A27" s="34" t="s">
        <v>60</v>
      </c>
      <c r="B27" s="33">
        <f>-ROUND((B9)*$E$3,2)</f>
        <v>-34834.8</v>
      </c>
      <c r="C27" s="33">
        <f aca="true" t="shared" si="8" ref="C27:K27">-ROUND((C9)*$E$3,2)</f>
        <v>-38513.2</v>
      </c>
      <c r="D27" s="33">
        <f t="shared" si="8"/>
        <v>-105644</v>
      </c>
      <c r="E27" s="33">
        <f t="shared" si="8"/>
        <v>-81034.8</v>
      </c>
      <c r="F27" s="33">
        <f t="shared" si="8"/>
        <v>-70246</v>
      </c>
      <c r="G27" s="33">
        <f t="shared" si="8"/>
        <v>-55237.6</v>
      </c>
      <c r="H27" s="33">
        <f t="shared" si="8"/>
        <v>-21441.2</v>
      </c>
      <c r="I27" s="33">
        <f t="shared" si="8"/>
        <v>-33176</v>
      </c>
      <c r="J27" s="33">
        <f t="shared" si="8"/>
        <v>-54001.2</v>
      </c>
      <c r="K27" s="33">
        <f t="shared" si="8"/>
        <v>-75380.8</v>
      </c>
      <c r="L27" s="33">
        <f t="shared" si="6"/>
        <v>-569509.6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-764.3</v>
      </c>
      <c r="J29" s="17">
        <v>0</v>
      </c>
      <c r="K29" s="17">
        <v>0</v>
      </c>
      <c r="L29" s="33">
        <f t="shared" si="6"/>
        <v>-764.3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-27903.71</v>
      </c>
      <c r="J30" s="17">
        <v>0</v>
      </c>
      <c r="K30" s="17">
        <v>0</v>
      </c>
      <c r="L30" s="33">
        <f t="shared" si="6"/>
        <v>-27903.71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930555.6499999999</v>
      </c>
      <c r="F31" s="38">
        <f t="shared" si="9"/>
        <v>800000</v>
      </c>
      <c r="G31" s="38">
        <f t="shared" si="9"/>
        <v>430000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2073431.48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1635000</v>
      </c>
      <c r="F40" s="33">
        <v>1694000</v>
      </c>
      <c r="G40" s="33">
        <v>960000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4712000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581233.38</v>
      </c>
      <c r="C46" s="41">
        <f t="shared" si="11"/>
        <v>438860.38</v>
      </c>
      <c r="D46" s="41">
        <f t="shared" si="11"/>
        <v>1509704.82</v>
      </c>
      <c r="E46" s="41">
        <f t="shared" si="11"/>
        <v>2100053.83</v>
      </c>
      <c r="F46" s="41">
        <f t="shared" si="11"/>
        <v>1824653.6400000001</v>
      </c>
      <c r="G46" s="41">
        <f t="shared" si="11"/>
        <v>1165534.22</v>
      </c>
      <c r="H46" s="41">
        <f t="shared" si="11"/>
        <v>301947.04</v>
      </c>
      <c r="I46" s="41">
        <f t="shared" si="11"/>
        <v>462297.74999999994</v>
      </c>
      <c r="J46" s="41">
        <f t="shared" si="11"/>
        <v>638846</v>
      </c>
      <c r="K46" s="41">
        <f t="shared" si="11"/>
        <v>778393.39</v>
      </c>
      <c r="L46" s="42">
        <f>SUM(B46:K46)</f>
        <v>9801524.450000001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581233.38</v>
      </c>
      <c r="C52" s="41">
        <f aca="true" t="shared" si="12" ref="C52:J52">SUM(C53:C64)</f>
        <v>438860.38</v>
      </c>
      <c r="D52" s="41">
        <f t="shared" si="12"/>
        <v>1509704.82</v>
      </c>
      <c r="E52" s="41">
        <f t="shared" si="12"/>
        <v>2100053.83</v>
      </c>
      <c r="F52" s="41">
        <f t="shared" si="12"/>
        <v>1824653.65</v>
      </c>
      <c r="G52" s="41">
        <f t="shared" si="12"/>
        <v>1165534.22</v>
      </c>
      <c r="H52" s="41">
        <f t="shared" si="12"/>
        <v>301947.03</v>
      </c>
      <c r="I52" s="41">
        <f t="shared" si="12"/>
        <v>462297.75</v>
      </c>
      <c r="J52" s="41">
        <f t="shared" si="12"/>
        <v>638846</v>
      </c>
      <c r="K52" s="41">
        <f>SUM(K53:K66)</f>
        <v>778393.39</v>
      </c>
      <c r="L52" s="47">
        <f>SUM(B52:K52)</f>
        <v>9801524.450000001</v>
      </c>
      <c r="M52" s="40"/>
    </row>
    <row r="53" spans="1:13" ht="18.75" customHeight="1">
      <c r="A53" s="48" t="s">
        <v>52</v>
      </c>
      <c r="B53" s="49">
        <v>581233.38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581233.38</v>
      </c>
      <c r="M53" s="40"/>
    </row>
    <row r="54" spans="1:12" ht="18.75" customHeight="1">
      <c r="A54" s="48" t="s">
        <v>63</v>
      </c>
      <c r="B54" s="17">
        <v>0</v>
      </c>
      <c r="C54" s="49">
        <v>383344.54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383344.54</v>
      </c>
    </row>
    <row r="55" spans="1:12" ht="18.75" customHeight="1">
      <c r="A55" s="48" t="s">
        <v>64</v>
      </c>
      <c r="B55" s="17">
        <v>0</v>
      </c>
      <c r="C55" s="49">
        <v>55515.84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55515.84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1509704.82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1509704.82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2100053.83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2100053.83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1824653.65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1824653.65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1165534.22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1165534.22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301947.03</v>
      </c>
      <c r="I60" s="17">
        <v>0</v>
      </c>
      <c r="J60" s="17">
        <v>0</v>
      </c>
      <c r="K60" s="17">
        <v>0</v>
      </c>
      <c r="L60" s="47">
        <f t="shared" si="13"/>
        <v>301947.03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462297.75</v>
      </c>
      <c r="J61" s="17">
        <v>0</v>
      </c>
      <c r="K61" s="17">
        <v>0</v>
      </c>
      <c r="L61" s="47">
        <f t="shared" si="13"/>
        <v>462297.75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638846</v>
      </c>
      <c r="K62" s="17">
        <v>0</v>
      </c>
      <c r="L62" s="47">
        <f t="shared" si="13"/>
        <v>638846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452791.43</v>
      </c>
      <c r="L63" s="47">
        <f t="shared" si="13"/>
        <v>452791.43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325601.96</v>
      </c>
      <c r="L64" s="47">
        <f t="shared" si="13"/>
        <v>325601.96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2020-03-16T18:55:51Z</dcterms:modified>
  <cp:category/>
  <cp:version/>
  <cp:contentType/>
  <cp:contentStatus/>
</cp:coreProperties>
</file>